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38" documentId="120_S{2AC9BD13-BADA-5192-A53E-5A8FF88502F6}" xr6:coauthVersionLast="47" xr6:coauthVersionMax="47" xr10:uidLastSave="{99D2D7FA-02C7-4D68-BB68-52DE3E2B7090}"/>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<sst xmlns="http://schemas.openxmlformats.org/spreadsheetml/2006/main" count="180279" uniqueCount="39122">
  <si>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</si>
  <si>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</si>
  <si>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</si>
  <si>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</si>
  <si>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</si>
  <si>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</si>
  <si>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</si>
  <si>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</si>
  <si>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</si>
  <si>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</si>
  <si>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</si>
  <si>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</si>
  <si>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</si>
  <si>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</si>
  <si>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</si>
  <si>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</si>
  <si>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</si>
  <si>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</si>
  <si>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</si>
  <si>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</si>
  <si>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</si>
  <si>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</si>
  <si>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</si>
  <si>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</si>
  <si>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</si>
  <si>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</si>
  <si>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</si>
  <si>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</si>
  <si>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</si>
  <si>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</si>
  <si>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</si>
  <si>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</si>
  <si>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</si>
  <si>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</si>
  <si>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</si>
  <si>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</si>
  <si>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</si>
  <si>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</si>
  <si>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</si>
  <si>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</si>
  <si>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</si>
  <si>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</si>
  <si>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</si>
  <si>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</si>
  <si>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</si>
  <si>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</si>
  <si>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</si>
  <si>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</si>
  <si>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</si>
  <si>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</si>
  <si>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</si>
  <si>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</si>
  <si>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</si>
  <si>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</si>
  <si>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</si>
  <si>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</si>
  <si>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</si>
  <si>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</si>
  <si>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</si>
  <si>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</si>
  <si>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</si>
  <si>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</si>
  <si>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</si>
  <si>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</si>
  <si>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</si>
  <si>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</si>
  <si>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</si>
  <si>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</si>
  <si>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</si>
  <si>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</si>
  <si>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</si>
  <si>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</si>
  <si>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</si>
  <si>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</si>
  <si>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</si>
  <si>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</si>
  <si>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</si>
  <si>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</si>
  <si>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</si>
  <si>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</si>
  <si>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</si>
  <si>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</si>
  <si>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</si>
  <si>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</si>
  <si>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</si>
  <si>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</si>
  <si>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</si>
  <si>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</si>
  <si>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</si>
  <si>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</si>
  <si>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</si>
  <si>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</si>
  <si>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</si>
  <si>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</si>
  <si>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</si>
  <si>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</si>
  <si>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</si>
  <si>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</si>
  <si>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</si>
  <si>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</si>
  <si>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</si>
  <si>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</si>
  <si>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</si>
  <si>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</si>
  <si>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</si>
  <si>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</si>
  <si>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</si>
  <si>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</si>
  <si>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</si>
  <si>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</si>
  <si>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</si>
  <si>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</si>
  <si>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</si>
  <si>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</si>
  <si>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</si>
  <si>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</si>
  <si>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</si>
  <si>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</si>
  <si>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</si>
  <si>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</si>
  <si>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</si>
  <si>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</si>
  <si>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</si>
  <si>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</si>
  <si>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</si>
  <si>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</si>
  <si>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</si>
  <si>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</si>
  <si>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</si>
  <si>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</si>
  <si>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</si>
  <si>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</si>
  <si>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</si>
  <si>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</si>
  <si>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</si>
  <si>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</si>
  <si>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</si>
  <si>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</si>
  <si>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</si>
  <si>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</si>
  <si>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</si>
  <si>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</si>
  <si>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</si>
  <si>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</si>
  <si>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</si>
  <si>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</si>
  <si>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</si>
  <si>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</si>
  <si>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</si>
  <si>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</si>
  <si>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</si>
  <si>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</si>
  <si>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</si>
  <si>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</si>
  <si>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</si>
  <si>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</si>
  <si>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</si>
  <si>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</si>
  <si>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</si>
  <si>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</si>
  <si>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</si>
  <si>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</si>
  <si>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</si>
  <si>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</si>
  <si>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</si>
  <si>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</si>
  <si>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</si>
  <si>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</si>
  <si>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</si>
  <si>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</si>
  <si>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</si>
  <si>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</si>
  <si>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</si>
  <si>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</si>
  <si>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</si>
  <si>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</si>
  <si>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</si>
  <si>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</si>
  <si>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</si>
  <si>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</si>
  <si>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</si>
  <si>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</si>
  <si>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</si>
  <si>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</si>
  <si>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</si>
  <si>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</si>
  <si>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</si>
  <si>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</si>
  <si>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</si>
  <si>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</si>
  <si>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</si>
  <si>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</si>
  <si>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</si>
  <si>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</si>
  <si>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</si>
  <si>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</si>
  <si>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</si>
  <si>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</si>
  <si>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</si>
  <si>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</si>
  <si>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</si>
  <si>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</si>
  <si>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</si>
  <si>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</si>
  <si>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</si>
  <si>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</si>
  <si>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</si>
  <si>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</si>
  <si>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</si>
  <si>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</si>
  <si>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</si>
  <si>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</si>
  <si>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</si>
  <si>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</si>
  <si>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</si>
  <si>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</si>
  <si>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</si>
  <si>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</si>
  <si>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</si>
  <si>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</si>
  <si>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</si>
  <si>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</si>
  <si>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</si>
  <si>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</si>
  <si>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</si>
  <si>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</si>
  <si>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</si>
  <si>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</si>
  <si>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</si>
  <si>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</si>
  <si>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</si>
  <si>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</si>
  <si>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</si>
  <si>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</si>
  <si>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</si>
  <si>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</si>
  <si>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</si>
  <si>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</si>
  <si>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</si>
  <si>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</si>
  <si>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</si>
  <si>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</si>
  <si>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</si>
  <si>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</si>
  <si>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</si>
  <si>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</si>
  <si>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</si>
  <si>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</si>
  <si>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</si>
  <si>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</si>
  <si>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</si>
  <si>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</si>
  <si>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</si>
  <si>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</si>
  <si>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</si>
  <si>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</si>
  <si>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</si>
  <si>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</si>
  <si>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</si>
  <si>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</si>
  <si>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</si>
  <si>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</si>
  <si>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</si>
  <si>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</si>
  <si>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</si>
  <si>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</si>
  <si>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</si>
  <si>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</si>
  <si>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</si>
  <si>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</si>
  <si>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</si>
  <si>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</si>
  <si>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</si>
  <si>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</si>
  <si>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</si>
  <si>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</si>
  <si>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</si>
  <si>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</si>
  <si>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</si>
  <si>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</si>
  <si>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</si>
  <si>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</si>
  <si>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</si>
  <si>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</si>
  <si>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</si>
  <si>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</si>
  <si>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</si>
  <si>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</si>
  <si>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</si>
  <si>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</si>
  <si>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</si>
  <si>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</si>
  <si>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</si>
  <si>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</si>
  <si>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</si>
  <si>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</si>
  <si>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</si>
  <si>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</si>
  <si>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</si>
  <si>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</si>
  <si>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</si>
  <si>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</si>
  <si>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</si>
  <si>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</si>
  <si>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</si>
  <si>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</si>
  <si>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</si>
  <si>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</si>
  <si>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</si>
  <si>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</si>
  <si>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</si>
  <si>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</si>
  <si>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</si>
  <si>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</si>
  <si>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</si>
  <si>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</si>
  <si>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</si>
  <si>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</si>
  <si>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</si>
  <si>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</si>
  <si>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</si>
  <si>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</si>
  <si>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</si>
  <si>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</si>
  <si>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</si>
  <si>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</si>
  <si>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</si>
  <si>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</si>
  <si>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</si>
  <si>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</si>
  <si>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</si>
  <si>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</si>
  <si>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</si>
  <si>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</si>
  <si>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</si>
  <si>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</si>
  <si>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</si>
  <si>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</si>
  <si>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</si>
  <si>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</si>
  <si>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</si>
  <si>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</si>
  <si>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</si>
  <si>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</si>
  <si>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</si>
  <si>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</si>
  <si>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</si>
  <si>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</si>
  <si>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</si>
  <si>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</si>
  <si>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</si>
  <si>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</si>
  <si>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</si>
  <si>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</si>
  <si>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</si>
  <si>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</si>
  <si>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</si>
  <si>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</si>
  <si>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</si>
  <si>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</si>
  <si>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</si>
  <si>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</si>
  <si>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</si>
  <si>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</si>
  <si>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</si>
  <si>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</si>
  <si>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</si>
  <si>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</si>
  <si>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</si>
  <si>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</si>
  <si>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</si>
  <si>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</si>
  <si>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</si>
  <si>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</si>
  <si>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</si>
  <si>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</si>
  <si>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</si>
  <si>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</si>
  <si>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</si>
  <si>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</si>
  <si>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</si>
  <si>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</si>
  <si>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</si>
  <si>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</si>
  <si>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</si>
  <si>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</si>
  <si>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</si>
  <si>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</si>
  <si>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</si>
  <si>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</si>
  <si>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</si>
  <si>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</si>
  <si>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</si>
  <si>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</si>
  <si>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</si>
  <si>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</si>
  <si>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</si>
  <si>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</si>
  <si>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</si>
  <si>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</si>
  <si>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</si>
  <si>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</si>
  <si>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</si>
  <si>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</si>
  <si>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</si>
  <si>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</si>
  <si>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</si>
  <si>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</si>
  <si>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</si>
  <si>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</si>
  <si>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</si>
  <si>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</si>
  <si>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</si>
  <si>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</si>
  <si>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</si>
  <si>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</si>
  <si>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</si>
  <si>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</si>
  <si>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</si>
  <si>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</si>
  <si>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</si>
  <si>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</si>
  <si>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</si>
  <si>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</si>
  <si>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</si>
  <si>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</si>
  <si>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</si>
  <si>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</si>
  <si>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</si>
  <si>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</si>
  <si>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</si>
  <si>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</si>
  <si>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</si>
  <si>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</si>
  <si>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</si>
  <si>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</si>
  <si>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</si>
  <si>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</si>
  <si>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</si>
  <si>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</si>
  <si>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</si>
  <si>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</si>
  <si>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</si>
  <si>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</si>
  <si>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</si>
  <si>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</si>
  <si>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</si>
  <si>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</si>
  <si>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</si>
  <si>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</si>
  <si>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</si>
  <si>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</si>
  <si>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</si>
  <si>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</si>
  <si>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</si>
  <si>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</si>
  <si>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</si>
  <si>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</si>
  <si>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</si>
  <si>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</si>
  <si>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</si>
  <si>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</si>
  <si>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</si>
  <si>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</si>
  <si>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</si>
  <si>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</si>
  <si>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</si>
  <si>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</si>
  <si>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</si>
  <si>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</si>
  <si>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</si>
  <si>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</si>
  <si>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</si>
  <si>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</si>
  <si>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</si>
  <si>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</si>
  <si>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</si>
  <si>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</si>
  <si>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</si>
  <si>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</si>
  <si>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</si>
  <si>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</si>
  <si>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</si>
  <si>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</si>
  <si>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</si>
  <si>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</si>
  <si>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</si>
  <si>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</si>
  <si>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</si>
  <si>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</si>
  <si>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</si>
  <si>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</si>
  <si>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</si>
  <si>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</si>
  <si>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</si>
  <si>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</si>
  <si>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</si>
  <si>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</si>
  <si>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</si>
  <si>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</si>
  <si>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</si>
  <si>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</si>
  <si>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</si>
  <si>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</si>
  <si>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</si>
  <si>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</si>
  <si>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</si>
  <si>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</si>
  <si>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</si>
  <si>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</si>
  <si>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</si>
  <si>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</si>
  <si>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</si>
  <si>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</si>
  <si>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</si>
  <si>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</si>
  <si>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</si>
  <si>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</si>
  <si>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</si>
  <si>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</si>
  <si>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</si>
  <si>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</si>
  <si>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</si>
  <si>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</si>
  <si>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</si>
  <si>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</si>
  <si>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</si>
  <si>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</si>
  <si>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</si>
  <si>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</si>
  <si>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</si>
  <si>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</si>
  <si>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</si>
  <si>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</si>
  <si>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</si>
  <si>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</si>
  <si>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</si>
  <si>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</si>
  <si>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</si>
  <si>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</si>
  <si>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</si>
  <si>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</si>
  <si>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</si>
  <si>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</si>
  <si>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</si>
  <si>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</si>
  <si>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</si>
  <si>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</si>
  <si>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</si>
  <si>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</si>
  <si>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</si>
  <si>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</si>
  <si>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</si>
  <si>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</si>
  <si>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</si>
  <si>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</si>
  <si>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</si>
  <si>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</si>
  <si>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</si>
  <si>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</si>
  <si>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</si>
  <si>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</si>
  <si>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</si>
  <si>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</si>
  <si>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</si>
  <si>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</si>
  <si>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</si>
  <si>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</si>
  <si>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</si>
  <si>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</si>
  <si>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</si>
  <si>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</si>
  <si>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</si>
  <si>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</si>
  <si>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</si>
  <si>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</si>
  <si>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</si>
  <si>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</si>
  <si>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</si>
  <si>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</si>
  <si>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</si>
  <si>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</si>
  <si>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</si>
  <si>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</si>
  <si>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</si>
  <si>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</si>
  <si>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</si>
  <si>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</si>
  <si>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</si>
  <si>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</si>
  <si>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</si>
  <si>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</si>
  <si>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</si>
  <si>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</si>
  <si>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</si>
  <si>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</si>
  <si>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</si>
  <si>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</si>
  <si>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</si>
  <si>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</si>
  <si>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</si>
  <si>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</si>
  <si>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</si>
  <si>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</si>
  <si>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</si>
  <si>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</si>
  <si>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</si>
  <si>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</si>
  <si>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</si>
  <si>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</si>
  <si>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</si>
  <si>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</si>
  <si>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</si>
  <si>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</si>
  <si>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</si>
  <si>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</si>
  <si>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</si>
  <si>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</si>
  <si>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</si>
  <si>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</si>
  <si>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</si>
  <si>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</si>
  <si>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</si>
  <si>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</si>
  <si>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</si>
  <si>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</si>
  <si>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</si>
  <si>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</si>
  <si>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</si>
  <si>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</si>
  <si>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</si>
  <si>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</si>
  <si>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</si>
  <si>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</si>
  <si>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</si>
  <si>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</si>
  <si>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</si>
  <si>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</si>
  <si>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</si>
  <si>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</si>
  <si>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</si>
  <si>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</si>
  <si>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</si>
  <si>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</si>
  <si>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</si>
  <si>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</si>
  <si>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</si>
  <si>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</si>
  <si>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</si>
  <si>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</si>
  <si>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</si>
  <si>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</si>
  <si>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</si>
  <si>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</si>
  <si>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</si>
  <si>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</si>
  <si>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</si>
  <si>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</si>
  <si>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</si>
  <si>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</si>
  <si>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</si>
  <si>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</si>
  <si>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</si>
  <si>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</si>
  <si>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</si>
  <si>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</si>
  <si>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</si>
  <si>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</si>
  <si>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</si>
  <si>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</si>
  <si>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</si>
  <si>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</si>
  <si>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</si>
  <si>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</si>
  <si>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</si>
  <si>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</si>
  <si>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</si>
  <si>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</si>
  <si>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</si>
  <si>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</si>
  <si>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</si>
  <si>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</si>
  <si>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</si>
  <si>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</si>
  <si>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</si>
  <si>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</si>
  <si>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</si>
  <si>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</si>
  <si>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</si>
  <si>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</si>
  <si>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</si>
  <si>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</si>
  <si>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</si>
  <si>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</si>
  <si>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</si>
  <si>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</si>
  <si>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</si>
  <si>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</si>
  <si>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</si>
  <si>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</si>
  <si>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</si>
  <si>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</si>
  <si>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</si>
  <si>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</si>
  <si>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</si>
  <si>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</si>
  <si>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</si>
  <si>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</si>
  <si>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</si>
  <si>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</si>
  <si>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</si>
  <si>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</si>
  <si>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</si>
  <si>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</si>
  <si>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</si>
  <si>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</si>
  <si>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</si>
  <si>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</si>
  <si>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</si>
  <si>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</si>
  <si>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</si>
  <si>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</si>
  <si>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</si>
  <si>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</si>
  <si>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</si>
  <si>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</si>
  <si>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</si>
  <si>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</si>
  <si>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</si>
  <si>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</si>
  <si>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</si>
  <si>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</si>
  <si>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</si>
  <si>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</si>
  <si>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</si>
  <si>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</si>
  <si>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</si>
  <si>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</si>
  <si>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</si>
  <si>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</si>
  <si>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</si>
  <si>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</si>
  <si>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</si>
  <si>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</si>
  <si>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</si>
  <si>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</si>
  <si>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</si>
  <si>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</si>
  <si>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</si>
  <si>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</si>
  <si>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</si>
  <si>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</si>
  <si>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</si>
  <si>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</si>
  <si>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</si>
  <si>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</si>
  <si>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</si>
  <si>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</si>
  <si>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</si>
  <si>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</si>
  <si>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</si>
  <si>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</si>
  <si>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</si>
  <si>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</si>
  <si>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</si>
  <si>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</si>
  <si>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</si>
  <si>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</si>
  <si>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</si>
  <si>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</si>
  <si>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</si>
  <si>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</si>
  <si>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</si>
  <si>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</si>
  <si>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</si>
  <si>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</si>
  <si>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</si>
  <si>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</si>
  <si>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</si>
  <si>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</si>
  <si>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</si>
  <si>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</si>
  <si>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</si>
  <si>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</si>
  <si>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</si>
  <si>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</si>
  <si>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</si>
  <si>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</si>
  <si>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</si>
  <si>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</si>
  <si>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</si>
  <si>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</si>
  <si>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</si>
  <si>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</si>
  <si>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</si>
  <si>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</si>
  <si>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</si>
  <si>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</si>
  <si>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</si>
  <si>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</si>
  <si>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</si>
  <si>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</si>
  <si>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</si>
  <si>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</si>
  <si>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</si>
  <si>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</si>
  <si>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</si>
  <si>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</si>
  <si>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</si>
  <si>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</si>
  <si>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</si>
  <si>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</si>
  <si>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</si>
  <si>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</si>
  <si>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</si>
  <si>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</si>
  <si>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</si>
  <si>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</si>
  <si>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</si>
  <si>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</si>
  <si>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</si>
  <si>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</si>
  <si>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</si>
  <si>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</si>
  <si>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</si>
  <si>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</si>
  <si>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</si>
  <si>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</si>
  <si>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</si>
  <si>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</si>
  <si>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</si>
  <si>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</si>
  <si>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</si>
  <si>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</si>
  <si>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</si>
  <si>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</si>
  <si>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</si>
  <si>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</si>
  <si>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</si>
  <si>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</si>
  <si>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</si>
  <si>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</si>
  <si>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</si>
  <si>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</si>
  <si>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</si>
  <si>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</si>
  <si>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</si>
  <si>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</si>
  <si>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</si>
  <si>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</si>
  <si>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</si>
  <si>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</si>
  <si>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</si>
  <si>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</si>
  <si>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</si>
  <si>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</si>
  <si>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</si>
  <si>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</si>
  <si>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</si>
  <si>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</si>
  <si>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</si>
  <si>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</si>
  <si>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</si>
  <si>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</si>
  <si>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</si>
  <si>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</si>
  <si>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</si>
  <si>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</si>
  <si>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</si>
  <si>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</si>
  <si>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</si>
  <si>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</si>
  <si>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</si>
  <si>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</si>
  <si>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</si>
  <si>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</si>
  <si>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</si>
  <si>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</si>
  <si>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</si>
  <si>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</si>
  <si>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</si>
  <si>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</si>
  <si>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</si>
  <si>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</si>
  <si>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</si>
  <si>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</si>
  <si>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</si>
  <si>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</si>
  <si>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</si>
  <si>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</si>
  <si>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</si>
  <si>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</si>
  <si>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</si>
  <si>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</si>
  <si>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</si>
  <si>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</si>
  <si>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</si>
  <si>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</si>
  <si>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</si>
  <si>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</si>
  <si>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</si>
  <si>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</si>
  <si>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</si>
  <si>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</si>
  <si>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</si>
  <si>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</si>
  <si>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</si>
  <si>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</si>
  <si>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</si>
  <si>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</si>
  <si>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</si>
  <si>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</si>
  <si>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</si>
  <si>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</si>
  <si>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</si>
  <si>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</si>
  <si>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</si>
  <si>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</si>
  <si>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</si>
  <si>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</si>
  <si>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</si>
  <si>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</si>
  <si>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</si>
  <si>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</si>
  <si>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</si>
  <si>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</si>
  <si>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</si>
  <si>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</si>
  <si>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</si>
  <si>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</si>
  <si>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</si>
  <si>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</si>
  <si>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</si>
  <si>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</si>
  <si>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</si>
  <si>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</si>
  <si>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</si>
  <si>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</si>
  <si>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</si>
  <si>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</si>
  <si>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</si>
  <si>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</si>
  <si>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</si>
  <si>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</si>
  <si>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</si>
  <si>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</si>
  <si>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</si>
  <si>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</si>
  <si>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</si>
  <si>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</si>
  <si>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</si>
  <si>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</si>
  <si>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</si>
  <si>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</si>
  <si>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</si>
  <si>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</si>
  <si>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</si>
  <si>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</si>
  <si>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</si>
  <si>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</si>
  <si>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</si>
  <si>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</si>
  <si>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</si>
  <si>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</si>
  <si>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</si>
  <si>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</si>
  <si>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</si>
  <si>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</si>
  <si>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</si>
  <si>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</si>
  <si>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</si>
  <si>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</si>
  <si>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</si>
  <si>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</si>
  <si>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</si>
  <si>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</si>
  <si>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</si>
  <si>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</si>
  <si>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</si>
  <si>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</si>
  <si>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</si>
  <si>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</si>
  <si>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</si>
  <si>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</si>
  <si>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</si>
  <si>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</si>
  <si>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</si>
  <si>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</si>
  <si>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</si>
  <si>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</si>
  <si>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</si>
  <si>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</si>
  <si>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</si>
  <si>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</si>
  <si>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</si>
  <si>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</si>
  <si>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</si>
  <si>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</si>
  <si>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</si>
  <si>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</si>
  <si>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</si>
  <si>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</si>
  <si>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</si>
  <si>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</si>
  <si>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</si>
  <si>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</si>
  <si>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</si>
  <si>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</si>
  <si>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</si>
  <si>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</si>
  <si>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</si>
  <si>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</si>
  <si>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</si>
  <si>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</si>
  <si>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</si>
  <si>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</si>
  <si>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</si>
  <si>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</si>
  <si>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</si>
  <si>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</si>
  <si>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</si>
  <si>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</si>
  <si>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</si>
  <si>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</si>
  <si>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</si>
  <si>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</si>
  <si>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</si>
  <si>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</si>
  <si>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</si>
  <si>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</si>
  <si>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</si>
  <si>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</si>
  <si>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</si>
  <si>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</si>
  <si>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</si>
  <si>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</si>
  <si>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</si>
  <si>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</si>
  <si>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</si>
  <si>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</si>
  <si>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</si>
  <si>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</si>
  <si>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</si>
  <si>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</si>
  <si>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</si>
  <si>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</si>
  <si>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</si>
  <si>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</si>
  <si>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</si>
  <si>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</si>
  <si>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</si>
  <si>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</si>
  <si>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</si>
  <si>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</si>
  <si>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</si>
  <si>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</si>
  <si>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</si>
  <si>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</si>
  <si>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</si>
  <si>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</si>
  <si>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</si>
  <si>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</si>
  <si>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</si>
  <si>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</si>
  <si>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</si>
  <si>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</si>
  <si>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</si>
  <si>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</si>
  <si>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</si>
  <si>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</si>
  <si>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</si>
  <si>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</si>
  <si>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</si>
  <si>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</si>
  <si>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</si>
  <si>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</si>
  <si>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</si>
  <si>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</si>
  <si>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</si>
  <si>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</si>
  <si>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</si>
  <si>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</si>
  <si>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</si>
  <si>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</si>
  <si>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</si>
  <si>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</si>
  <si>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</si>
  <si>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</si>
  <si>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</si>
  <si>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</si>
  <si>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</si>
  <si>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</si>
  <si>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</si>
  <si>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</si>
  <si>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</si>
  <si>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</si>
  <si>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</si>
  <si>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</si>
  <si>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</si>
  <si>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</si>
  <si>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</si>
  <si>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</si>
  <si>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</si>
  <si>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</si>
  <si>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</si>
  <si>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</si>
  <si>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</si>
  <si>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</si>
  <si>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</si>
  <si>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</si>
  <si>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</si>
  <si>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</si>
  <si>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</si>
  <si>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</si>
  <si>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</si>
  <si>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</si>
  <si>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</si>
  <si>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</si>
  <si>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</si>
  <si>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</si>
  <si>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</si>
  <si>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</si>
  <si>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</si>
  <si>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</si>
  <si>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</si>
  <si>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</si>
  <si>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</si>
  <si>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</si>
  <si>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</si>
  <si>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</si>
  <si>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</si>
  <si>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</si>
  <si>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</si>
  <si>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</si>
  <si>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</si>
  <si>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</si>
  <si>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</si>
  <si>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</si>
  <si>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</si>
  <si>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</si>
  <si>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</si>
  <si>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</si>
  <si>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</si>
  <si>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</si>
  <si>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</si>
  <si>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</si>
  <si>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</si>
  <si>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</si>
  <si>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</si>
  <si>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</si>
  <si>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</si>
  <si>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</si>
  <si>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</si>
  <si>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</si>
  <si>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</si>
  <si>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</si>
  <si>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</si>
  <si>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</si>
  <si>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</si>
  <si>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</si>
  <si>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</si>
  <si>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</si>
  <si>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</si>
  <si>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</si>
  <si>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</si>
  <si>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</si>
  <si>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</si>
  <si>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</si>
  <si>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</si>
  <si>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</si>
  <si>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</si>
  <si>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</si>
  <si>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</si>
  <si>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</si>
  <si>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</si>
  <si>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</si>
  <si>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</si>
  <si>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</si>
  <si>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</si>
  <si>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</si>
  <si>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</si>
  <si>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</si>
  <si>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</si>
  <si>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</si>
  <si>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</si>
  <si>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</si>
  <si>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</si>
  <si>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</si>
  <si>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</si>
  <si>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</si>
  <si>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</si>
  <si>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</si>
  <si>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</si>
  <si>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</si>
  <si>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</si>
  <si>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</si>
  <si>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</si>
  <si>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</si>
  <si>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</si>
  <si>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</si>
  <si>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</si>
  <si>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</si>
  <si>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</si>
  <si>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</si>
  <si>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</si>
  <si>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</si>
  <si>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</si>
  <si>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</si>
  <si>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</si>
  <si>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</si>
  <si>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</si>
  <si>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</si>
  <si>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</si>
  <si>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</si>
  <si>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</si>
  <si>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</si>
  <si>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</si>
  <si>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</si>
  <si>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</si>
  <si>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</si>
  <si>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</si>
  <si>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</si>
  <si>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</si>
  <si>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</si>
  <si>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</si>
  <si>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</si>
  <si>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</si>
  <si>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</si>
  <si>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</si>
  <si>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</si>
  <si>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</si>
  <si>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</si>
  <si>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</si>
  <si>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</si>
  <si>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</si>
  <si>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</si>
  <si>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</si>
  <si>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</si>
  <si>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</si>
  <si>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</si>
  <si>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</si>
  <si>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</si>
  <si>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</si>
  <si>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</si>
  <si>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</si>
  <si>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</si>
  <si>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</si>
  <si>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</si>
  <si>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</si>
  <si>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</si>
  <si>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</si>
  <si>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</si>
  <si>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</si>
  <si>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</si>
  <si>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</si>
  <si>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</si>
  <si>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</si>
  <si>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</si>
  <si>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</si>
  <si>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</si>
  <si>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</si>
  <si>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</si>
  <si>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</si>
  <si>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</si>
  <si>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</si>
  <si>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</si>
  <si>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</si>
  <si>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</si>
  <si>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</si>
  <si>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</si>
  <si>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</si>
  <si>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</si>
  <si>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</si>
  <si>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</si>
  <si>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</si>
  <si>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</si>
  <si>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</si>
  <si>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</si>
  <si>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</si>
  <si>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</si>
  <si>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</si>
  <si>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</si>
  <si>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</si>
  <si>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</si>
  <si>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</si>
  <si>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</si>
  <si>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</si>
  <si>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</si>
  <si>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</si>
  <si>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</si>
  <si>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</si>
  <si>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</si>
  <si>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</si>
  <si>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</si>
  <si>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</si>
  <si>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</si>
  <si>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</si>
  <si>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</si>
  <si>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</si>
  <si>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</si>
  <si>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</si>
  <si>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</si>
  <si>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</si>
  <si>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</si>
  <si>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</si>
  <si>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</si>
  <si>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</si>
  <si>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</si>
  <si>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</si>
  <si>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</si>
  <si>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</si>
  <si>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</si>
  <si>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</si>
  <si>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</si>
  <si>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</si>
  <si>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</si>
  <si>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</si>
  <si>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</si>
  <si>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</si>
  <si>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</si>
  <si>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</si>
  <si>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</si>
  <si>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</si>
  <si>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</si>
  <si>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</si>
  <si>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</si>
  <si>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</si>
  <si>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</si>
  <si>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</si>
  <si>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</si>
  <si>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</si>
  <si>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</si>
  <si>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</si>
  <si>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</si>
  <si>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</si>
  <si>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</si>
  <si>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</si>
  <si>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</si>
  <si>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</si>
  <si>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</si>
  <si>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</si>
  <si>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</si>
  <si>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</si>
  <si>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</si>
  <si>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</si>
  <si>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</si>
  <si>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</si>
  <si>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</si>
  <si>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</si>
  <si>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</si>
  <si>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</si>
  <si>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</si>
  <si>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</si>
  <si>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</si>
  <si>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</si>
  <si>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</si>
  <si>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</si>
  <si>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</si>
  <si>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</si>
  <si>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</si>
  <si>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</si>
  <si>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</si>
  <si>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</si>
  <si>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</si>
  <si>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</si>
  <si>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</si>
  <si>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</si>
  <si>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</si>
  <si>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</si>
  <si>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</si>
  <si>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</si>
  <si>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</si>
  <si>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</si>
  <si>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</si>
  <si>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</si>
  <si>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</si>
  <si>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</si>
  <si>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</si>
  <si>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</si>
  <si>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</si>
  <si>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</si>
  <si>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</si>
  <si>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</si>
  <si>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</si>
  <si>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</si>
  <si>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</si>
  <si>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</si>
  <si>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</si>
  <si>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</si>
  <si>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</si>
  <si>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</si>
  <si>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</si>
  <si>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</si>
  <si>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</si>
  <si>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</si>
  <si>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</si>
  <si>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</si>
  <si>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</si>
  <si>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</si>
  <si>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</si>
  <si>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</si>
  <si>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</si>
  <si>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</si>
  <si>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</si>
  <si>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</si>
  <si>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</si>
  <si>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</si>
  <si>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</si>
  <si>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</si>
  <si>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</si>
  <si>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</si>
  <si>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</si>
  <si>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</si>
  <si>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</si>
  <si>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</si>
  <si>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</si>
  <si>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</si>
  <si>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</si>
  <si>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</si>
  <si>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</si>
  <si>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</si>
  <si>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</si>
  <si>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</si>
  <si>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</si>
  <si>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</si>
  <si>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</si>
  <si>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</si>
  <si>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</si>
  <si>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</si>
  <si>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</si>
  <si>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</si>
  <si>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</si>
  <si>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</si>
  <si>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</si>
  <si>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</si>
  <si>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</si>
  <si>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</si>
  <si>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</si>
  <si>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</si>
  <si>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</si>
  <si>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</si>
  <si>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</si>
  <si>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</si>
  <si>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</si>
  <si>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</si>
  <si>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</si>
  <si>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</si>
  <si>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</si>
  <si>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</si>
  <si>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</si>
  <si>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</si>
  <si>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</si>
  <si>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</si>
  <si>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</si>
  <si>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</si>
  <si>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</si>
  <si>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</si>
  <si>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</si>
  <si>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</si>
  <si>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</si>
  <si>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</si>
  <si>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</si>
  <si>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</si>
  <si>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</si>
  <si>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</si>
  <si>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</si>
  <si>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</si>
  <si>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</si>
  <si>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</si>
  <si>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</si>
  <si>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</si>
  <si>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</si>
  <si>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</si>
  <si>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</si>
  <si>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</si>
  <si>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</si>
  <si>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</si>
  <si>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</si>
  <si>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</si>
  <si>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</si>
  <si>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</si>
  <si>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</si>
  <si>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</si>
  <si>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</si>
  <si>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</si>
  <si>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</si>
  <si>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</si>
  <si>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</si>
  <si>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</si>
  <si>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</si>
  <si>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</si>
  <si>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</si>
  <si>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</si>
  <si>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</si>
  <si>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</si>
  <si>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</si>
  <si>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</si>
  <si>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</si>
  <si>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</si>
  <si>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</si>
  <si>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</si>
  <si>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</si>
  <si>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</si>
  <si>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</si>
  <si>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</si>
  <si>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</si>
  <si>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</si>
  <si>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</si>
  <si>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</si>
  <si>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</si>
  <si>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</si>
  <si>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</si>
  <si>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</si>
  <si>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</si>
  <si>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</si>
  <si>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</si>
  <si>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</si>
  <si>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</si>
  <si>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</si>
  <si>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</si>
  <si>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</si>
  <si>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</si>
  <si>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</si>
  <si>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</si>
  <si>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</si>
  <si>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</si>
  <si>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</si>
  <si>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</si>
  <si>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</si>
  <si>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</si>
  <si>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</si>
  <si>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</si>
  <si>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</si>
  <si>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</si>
  <si>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</si>
  <si>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</si>
  <si>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</si>
  <si>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</si>
  <si>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</si>
  <si>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</si>
  <si>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</si>
  <si>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</si>
  <si>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</si>
  <si>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</si>
  <si>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</si>
  <si>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</si>
  <si>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</si>
  <si>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</si>
  <si>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</si>
  <si>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</si>
  <si>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</si>
  <si>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</si>
  <si>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</si>
  <si>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</si>
  <si>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</si>
  <si>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</si>
  <si>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</si>
  <si>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</si>
  <si>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</si>
  <si>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</si>
  <si>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</si>
  <si>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</si>
  <si>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</si>
  <si>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</si>
  <si>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</si>
  <si>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</si>
  <si>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</si>
  <si>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</si>
  <si>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</si>
  <si>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</si>
  <si>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</si>
  <si>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</si>
  <si>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</si>
  <si>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</si>
  <si>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</si>
  <si>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</si>
  <si>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</si>
  <si>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</si>
  <si>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</si>
  <si>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</si>
  <si>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</si>
  <si>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</si>
  <si>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</si>
  <si>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</si>
  <si>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</si>
  <si>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</si>
  <si>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</si>
  <si>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</si>
  <si>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</si>
  <si>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</si>
  <si>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</si>
  <si>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</si>
  <si>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</si>
  <si>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</si>
  <si>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</si>
  <si>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</si>
  <si>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</si>
  <si>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</si>
  <si>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</si>
  <si>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</si>
  <si>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</si>
  <si>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</si>
  <si>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</si>
  <si>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</si>
  <si>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</si>
  <si>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</si>
  <si>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</si>
  <si>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</si>
  <si>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</si>
  <si>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</si>
  <si>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</si>
  <si>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</si>
  <si>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</si>
  <si>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</si>
  <si>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</si>
  <si>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</si>
  <si>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</si>
  <si>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</si>
  <si>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</si>
  <si>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</si>
  <si>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</si>
  <si>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</si>
  <si>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</si>
  <si>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</si>
  <si>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</si>
  <si>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</si>
  <si>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</si>
  <si>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</si>
  <si>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</si>
  <si>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</si>
  <si>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</si>
  <si>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</si>
  <si>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</si>
  <si>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</si>
  <si>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</si>
  <si>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</si>
  <si>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</si>
  <si>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</si>
  <si>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</si>
  <si>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</si>
  <si>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</si>
  <si>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</si>
  <si>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</si>
  <si>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</si>
  <si>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</si>
  <si>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</si>
  <si>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</si>
  <si>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</si>
  <si>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</si>
  <si>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</si>
  <si>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</si>
  <si>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</si>
  <si>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</si>
  <si>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</si>
  <si>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</si>
  <si>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</si>
  <si>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</si>
  <si>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</si>
  <si>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</si>
  <si>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</si>
  <si>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</si>
  <si>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</si>
  <si>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</si>
  <si>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</si>
  <si>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</si>
  <si>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</si>
  <si>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</si>
  <si>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</si>
  <si>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</si>
  <si>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</si>
  <si>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</si>
  <si>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</si>
  <si>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</si>
  <si>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</si>
  <si>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</si>
  <si>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</si>
  <si>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</si>
  <si>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</si>
  <si>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</si>
  <si>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</si>
  <si>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</si>
  <si>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</si>
  <si>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</si>
  <si>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</si>
  <si>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</si>
  <si>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</si>
  <si>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</si>
  <si>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</si>
  <si>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</si>
  <si>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</si>
  <si>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</si>
  <si>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</si>
  <si>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</si>
  <si>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</si>
  <si>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</si>
  <si>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</si>
  <si>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</si>
  <si>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</si>
  <si>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</si>
  <si>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</si>
  <si>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</si>
  <si>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</si>
  <si>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</si>
  <si>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</si>
  <si>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</si>
  <si>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</si>
  <si>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</si>
  <si>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</si>
  <si>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</si>
  <si>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</si>
  <si>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</si>
  <si>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</si>
  <si>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</si>
  <si>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</si>
  <si>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</si>
  <si>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</si>
  <si>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</si>
  <si>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</si>
  <si>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</si>
  <si>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</si>
  <si>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</si>
  <si>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</si>
  <si>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</si>
  <si>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</si>
  <si>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</si>
  <si>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</si>
  <si>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</si>
  <si>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</si>
  <si>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</si>
  <si>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</si>
  <si>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</si>
  <si>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</si>
  <si>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</si>
  <si>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</si>
  <si>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</si>
  <si>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</si>
  <si>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</si>
  <si>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</si>
  <si>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</si>
  <si>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</si>
  <si>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</si>
  <si>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</si>
  <si>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</si>
  <si>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</si>
  <si>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</si>
  <si>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</si>
  <si>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</si>
  <si>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</si>
  <si>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</si>
  <si>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</si>
  <si>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</si>
  <si>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</si>
  <si>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</si>
  <si>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</si>
  <si>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</si>
  <si>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</si>
  <si>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</si>
  <si>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</si>
  <si>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</si>
  <si>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</si>
  <si>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</si>
  <si>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</si>
  <si>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</si>
  <si>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</si>
  <si>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</si>
  <si>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</si>
  <si>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</si>
  <si>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</si>
  <si>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</si>
  <si>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</si>
  <si>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</si>
  <si>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</si>
  <si>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</si>
  <si>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</si>
  <si>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</si>
  <si>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</si>
  <si>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</si>
  <si>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</si>
  <si>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</si>
  <si>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</si>
  <si>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</si>
  <si>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</si>
  <si>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</si>
  <si>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</si>
  <si>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</si>
  <si>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</si>
  <si>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</si>
  <si>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</si>
  <si>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</si>
  <si>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</si>
  <si>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</si>
  <si>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</si>
  <si>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</si>
  <si>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</si>
  <si>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</si>
  <si>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</si>
  <si>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</si>
  <si>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</si>
  <si>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</si>
  <si>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</si>
  <si>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</si>
  <si>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</si>
  <si>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</si>
  <si>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</si>
  <si>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</si>
  <si>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</si>
  <si>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</si>
  <si>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</si>
  <si>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</si>
  <si>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</si>
  <si>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</si>
  <si>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</si>
  <si>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</si>
  <si>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</si>
  <si>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</si>
  <si>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</si>
  <si>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</si>
  <si>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</si>
  <si>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</si>
  <si>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</si>
  <si>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</si>
  <si>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</si>
  <si>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</si>
  <si>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</si>
  <si>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</si>
  <si>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</si>
  <si>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</si>
  <si>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</si>
  <si>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</si>
  <si>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</si>
  <si>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</si>
  <si>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</si>
  <si>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</si>
  <si>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</si>
  <si>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</si>
  <si>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</si>
  <si>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</si>
  <si>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</si>
  <si>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</si>
  <si>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</si>
  <si>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</si>
  <si>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</si>
  <si>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</si>
  <si>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</si>
  <si>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</si>
  <si>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</si>
  <si>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</si>
  <si>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</si>
  <si>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</si>
  <si>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</si>
  <si>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</si>
  <si>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</si>
  <si>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</si>
  <si>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</si>
  <si>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</si>
  <si>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</si>
  <si>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</si>
  <si>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</si>
  <si>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</si>
  <si>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</si>
  <si>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</si>
  <si>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</si>
  <si>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</si>
  <si>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</si>
  <si>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</si>
  <si>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</si>
  <si>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</si>
  <si>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</si>
  <si>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</si>
  <si>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</si>
  <si>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</si>
  <si>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</si>
  <si>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</si>
  <si>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</si>
  <si>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</si>
  <si>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</si>
  <si>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</si>
  <si>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</si>
  <si>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</si>
  <si>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</si>
  <si>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</si>
  <si>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</si>
  <si>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</si>
  <si>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</si>
  <si>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</si>
  <si>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</si>
  <si>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</si>
  <si>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</si>
  <si>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</si>
  <si>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</si>
  <si>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</si>
  <si>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</si>
  <si>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</si>
  <si>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</si>
  <si>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</si>
  <si>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</si>
  <si>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</si>
  <si>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</si>
  <si>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</si>
  <si>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</si>
  <si>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</si>
  <si>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</si>
  <si>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</si>
  <si>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</si>
  <si>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</si>
  <si>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</si>
  <si>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</si>
  <si>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</si>
  <si>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</si>
  <si>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</si>
  <si>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</si>
  <si>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</si>
  <si>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</si>
  <si>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</si>
  <si>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</si>
  <si>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</si>
  <si>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</si>
  <si>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</si>
  <si>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</si>
  <si>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</si>
  <si>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</si>
  <si>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</si>
  <si>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</si>
  <si>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</si>
  <si>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</si>
  <si>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</si>
  <si>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</si>
  <si>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</si>
  <si>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</si>
  <si>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</si>
  <si>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</si>
  <si>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</si>
  <si>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</si>
  <si>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</si>
  <si>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</si>
  <si>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</si>
  <si>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</si>
  <si>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</si>
  <si>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</si>
  <si>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</si>
  <si>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</si>
  <si>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</si>
  <si>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</si>
  <si>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</si>
  <si>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</si>
  <si>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</si>
  <si>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</si>
  <si>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</si>
  <si>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</si>
  <si>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</si>
  <si>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</si>
  <si>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</si>
  <si>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</si>
  <si>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</si>
  <si>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</si>
  <si>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</si>
  <si>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</si>
  <si>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</si>
  <si>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</si>
  <si>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</si>
  <si>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</si>
  <si>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</si>
  <si>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</si>
  <si>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</si>
  <si>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</si>
  <si>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</si>
  <si>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</si>
  <si>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</si>
  <si>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</si>
  <si>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</si>
  <si>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</si>
  <si>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</si>
  <si>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</si>
  <si>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</si>
  <si>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</si>
  <si>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</si>
  <si>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</si>
  <si>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</si>
  <si>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</si>
  <si>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</si>
  <si>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</si>
  <si>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</si>
  <si>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</si>
  <si>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</si>
  <si>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</si>
  <si>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</si>
  <si>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</si>
  <si>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</si>
  <si>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</si>
  <si>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</si>
  <si>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</si>
  <si>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</si>
  <si>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</si>
  <si>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</si>
  <si>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</si>
  <si>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</si>
  <si>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</si>
  <si>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</si>
  <si>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</si>
  <si>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</si>
  <si>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</si>
  <si>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</si>
  <si>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</si>
  <si>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</si>
  <si>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</si>
  <si>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</si>
  <si>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</si>
  <si>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</si>
  <si>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</si>
  <si>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</si>
  <si>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</si>
  <si>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</si>
  <si>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</si>
  <si>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</si>
  <si>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</si>
  <si>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</si>
  <si>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</si>
  <si>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</si>
  <si>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</si>
  <si>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</si>
  <si>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</si>
  <si>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</si>
  <si>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</si>
  <si>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</si>
  <si>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</si>
  <si>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</si>
  <si>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</si>
  <si>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</si>
  <si>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</si>
  <si>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</si>
  <si>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</si>
  <si>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</si>
  <si>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</si>
  <si>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</si>
  <si>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</si>
  <si>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</si>
  <si>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</si>
  <si>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</si>
  <si>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</si>
  <si>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</si>
  <si>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</si>
  <si>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</si>
  <si>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</si>
  <si>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</si>
  <si>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</si>
  <si>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</si>
  <si>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</si>
  <si>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</si>
  <si>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</si>
  <si>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</si>
  <si>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</si>
  <si>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</si>
  <si>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</si>
  <si>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</si>
  <si>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</si>
  <si>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</si>
  <si>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</si>
  <si>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</si>
  <si>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</si>
  <si>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</si>
  <si>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</si>
  <si>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</si>
  <si>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</si>
  <si>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</si>
  <si>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</si>
  <si>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</si>
  <si>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</si>
  <si>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</si>
  <si>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</si>
  <si>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</si>
  <si>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</si>
  <si>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</si>
  <si>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</si>
  <si>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</si>
  <si>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</si>
  <si>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</si>
  <si>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</si>
  <si>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</si>
  <si>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</si>
  <si>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</si>
  <si>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</si>
  <si>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</si>
  <si>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</si>
  <si>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</si>
  <si>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</si>
  <si>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</si>
  <si>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</si>
  <si>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</si>
  <si>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</si>
  <si>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</si>
  <si>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</si>
  <si>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</si>
  <si>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</si>
  <si>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</si>
  <si>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</si>
  <si>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</si>
  <si>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</si>
  <si>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</si>
  <si>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</si>
  <si>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</si>
  <si>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</si>
  <si>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</si>
  <si>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</si>
  <si>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</si>
  <si>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</si>
  <si>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</si>
  <si>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</si>
  <si>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</si>
  <si>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</si>
  <si>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</si>
  <si>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</si>
  <si>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</si>
  <si>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</si>
  <si>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</si>
  <si>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</si>
  <si>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</si>
  <si>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</si>
  <si>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</si>
  <si>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</si>
  <si>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</si>
  <si>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</si>
  <si>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</si>
  <si>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</si>
  <si>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</si>
  <si>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</si>
  <si>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</si>
  <si>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</si>
  <si>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</si>
  <si>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</si>
  <si>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</si>
  <si>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</si>
  <si>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</si>
  <si>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</si>
  <si>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</si>
  <si>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</si>
  <si>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</si>
  <si>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</si>
  <si>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</si>
  <si>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</si>
  <si>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</si>
  <si>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</si>
  <si>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</si>
  <si>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</si>
  <si>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</si>
  <si>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</si>
  <si>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</si>
  <si>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</si>
  <si>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</si>
  <si>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</si>
  <si>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</si>
  <si>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</si>
  <si>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</si>
  <si>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</si>
  <si>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</si>
  <si>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</si>
  <si>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</si>
  <si>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</si>
  <si>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</si>
  <si>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</si>
  <si>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</si>
  <si>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</si>
  <si>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</si>
  <si>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</si>
  <si>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</si>
  <si>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</si>
  <si>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</si>
  <si>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</si>
  <si>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</si>
  <si>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</si>
  <si>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</si>
  <si>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</si>
  <si>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</si>
  <si>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</si>
  <si>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</si>
  <si>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</si>
  <si>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</si>
  <si>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</si>
  <si>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</si>
  <si>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</si>
  <si>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</si>
  <si>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</si>
  <si>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</si>
  <si>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</si>
  <si>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</si>
  <si>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</si>
  <si>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</si>
  <si>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</si>
  <si>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</si>
  <si>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</si>
  <si>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</si>
  <si>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</si>
  <si>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</si>
  <si>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</si>
  <si>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</si>
  <si>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</si>
  <si>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</si>
  <si>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</si>
  <si>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</si>
  <si>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</si>
  <si>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</si>
  <si>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</si>
  <si>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</si>
  <si>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</si>
  <si>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</si>
  <si>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</si>
  <si>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</si>
  <si>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</si>
  <si>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</si>
  <si>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</si>
  <si>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</si>
  <si>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</si>
  <si>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</si>
  <si>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</si>
  <si>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</si>
  <si>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</si>
  <si>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</si>
  <si>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</si>
  <si>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</si>
  <si>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</si>
  <si>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</si>
  <si>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</si>
  <si>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</si>
  <si>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</si>
  <si>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</si>
  <si>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</si>
  <si>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</si>
  <si>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</si>
  <si>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</si>
  <si>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</si>
  <si>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</si>
  <si>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</si>
  <si>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</si>
  <si>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</si>
  <si>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</si>
  <si>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</si>
  <si>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</si>
  <si>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</si>
  <si>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</si>
  <si>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</si>
  <si>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</si>
  <si>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</si>
  <si>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</si>
  <si>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</si>
  <si>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</si>
  <si>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</si>
  <si>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</si>
  <si>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</si>
  <si>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</si>
  <si>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</si>
  <si>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</si>
  <si>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</si>
  <si>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</si>
  <si>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</si>
  <si>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</si>
  <si>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</si>
  <si>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</si>
  <si>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</si>
  <si>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</si>
  <si>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</si>
  <si>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</si>
  <si>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</si>
  <si>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</si>
  <si>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</si>
  <si>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</si>
  <si>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</si>
  <si>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</si>
  <si>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</si>
  <si>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</si>
  <si>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</si>
  <si>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</si>
  <si>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</si>
  <si>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</si>
  <si>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</si>
  <si>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</si>
  <si>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</si>
  <si>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</si>
  <si>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</si>
  <si>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</si>
  <si>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</si>
  <si>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</si>
  <si>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</si>
  <si>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</si>
  <si>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</si>
  <si>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</si>
  <si>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</si>
  <si>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</si>
  <si>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</si>
  <si>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</si>
  <si>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</si>
  <si>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</si>
  <si>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</si>
  <si>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</si>
  <si>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</si>
  <si>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</si>
  <si>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</si>
  <si>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</si>
  <si>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</si>
  <si>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</si>
  <si>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</si>
  <si>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</si>
  <si>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</si>
  <si>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</si>
  <si>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</si>
  <si>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</si>
  <si>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</si>
  <si>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</si>
  <si>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</si>
  <si>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</si>
  <si>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</si>
  <si>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</si>
  <si>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</si>
  <si>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</si>
  <si>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</si>
  <si>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</si>
  <si>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</si>
  <si>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</si>
  <si>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</si>
  <si>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</si>
  <si>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</si>
  <si>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</si>
  <si>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</si>
  <si>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</si>
  <si>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</si>
  <si>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</si>
  <si>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</si>
  <si>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</si>
  <si>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</si>
  <si>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</si>
  <si>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</si>
  <si>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</si>
  <si>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</si>
  <si>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</si>
  <si>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</si>
  <si>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</si>
  <si>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</si>
  <si>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</si>
  <si>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</si>
  <si>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</si>
  <si>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</si>
  <si>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</si>
  <si>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</si>
  <si>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</si>
  <si>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</si>
  <si>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</si>
  <si>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</si>
  <si>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</si>
  <si>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</si>
  <si>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</si>
  <si>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</si>
  <si>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</si>
  <si>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</si>
  <si>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</si>
  <si>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</si>
  <si>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</si>
  <si>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</si>
  <si>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</si>
  <si>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</si>
  <si>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</si>
  <si>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</si>
  <si>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</si>
  <si>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</si>
  <si>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</si>
  <si>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</si>
  <si>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</si>
  <si>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</si>
  <si>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</si>
  <si>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</si>
  <si>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</si>
  <si>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</si>
  <si>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</si>
  <si>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</si>
  <si>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</si>
  <si>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</si>
  <si>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</si>
  <si>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</si>
  <si>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</si>
  <si>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</si>
  <si>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</si>
  <si>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</si>
  <si>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</si>
  <si>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</si>
  <si>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</si>
  <si>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</si>
  <si>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</si>
  <si>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</si>
  <si>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</si>
  <si>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</si>
  <si>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</si>
  <si>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</si>
  <si>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</si>
  <si>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</si>
  <si>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</si>
  <si>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</si>
  <si>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</si>
  <si>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</si>
  <si>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</si>
  <si>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</si>
  <si>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</si>
  <si>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</si>
  <si>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</si>
  <si>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</si>
  <si>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</si>
  <si>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</si>
  <si>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</si>
  <si>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</si>
  <si>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</si>
  <si>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</si>
  <si>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</si>
  <si>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</si>
  <si>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</si>
  <si>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</si>
  <si>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</si>
  <si>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</si>
  <si>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</si>
  <si>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</si>
  <si>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</si>
  <si>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</si>
  <si>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</si>
  <si>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</si>
  <si>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</si>
  <si>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</si>
  <si>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</si>
  <si>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</si>
  <si>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</si>
  <si>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</si>
  <si>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</si>
  <si>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</si>
  <si>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</si>
  <si>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</si>
  <si>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</si>
  <si>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</si>
  <si>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</si>
  <si>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</si>
  <si>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</si>
  <si>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</si>
  <si>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</si>
  <si>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</si>
  <si>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</si>
  <si>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</si>
  <si>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</si>
  <si>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</si>
  <si>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</si>
  <si>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</si>
  <si>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</si>
  <si>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</si>
  <si>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</si>
  <si>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</si>
  <si>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</si>
  <si>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</si>
  <si>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</si>
  <si>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</si>
  <si>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</si>
  <si>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</si>
  <si>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</si>
  <si>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</si>
  <si>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</si>
  <si>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</si>
  <si>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</si>
  <si>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</si>
  <si>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</si>
  <si>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</si>
  <si>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</si>
  <si>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</si>
  <si>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</si>
  <si>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</si>
  <si>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</si>
  <si>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</si>
  <si>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</si>
  <si>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</si>
  <si>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</si>
  <si>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</si>
  <si>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</si>
  <si>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</si>
  <si>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</si>
  <si>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</si>
  <si>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</si>
  <si>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</si>
  <si>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</si>
  <si>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</si>
  <si>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</si>
  <si>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</si>
  <si>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</si>
  <si>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</si>
  <si>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</si>
  <si>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</si>
  <si>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</si>
  <si>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</si>
  <si>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</si>
  <si>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</si>
  <si>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</si>
  <si>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</si>
  <si>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</si>
  <si>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</si>
  <si>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</si>
  <si>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</si>
  <si>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</si>
  <si>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</si>
  <si>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</si>
  <si>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</si>
  <si>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</si>
  <si>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</si>
  <si>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</si>
  <si>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</si>
  <si>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</si>
  <si>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</si>
  <si>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</si>
  <si>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</si>
  <si>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</si>
  <si>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</si>
  <si>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</si>
  <si>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</si>
  <si>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</si>
  <si>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</si>
  <si>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</si>
  <si>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</si>
  <si>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</si>
  <si>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</si>
  <si>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</si>
  <si>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</si>
  <si>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</si>
  <si>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</si>
  <si>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</si>
  <si>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</si>
  <si>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</si>
  <si>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</si>
  <si>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</si>
  <si>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</si>
  <si>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</si>
  <si>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</si>
  <si>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</si>
  <si>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</si>
  <si>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</si>
  <si>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</si>
  <si>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</si>
  <si>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</si>
  <si>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</si>
  <si>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</si>
  <si>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</si>
  <si>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</si>
  <si>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</si>
  <si>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</si>
  <si>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</si>
  <si>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</si>
  <si>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</si>
  <si>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</si>
  <si>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</si>
  <si>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</si>
  <si>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</si>
  <si>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</si>
  <si>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</si>
  <si>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</si>
  <si>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</si>
  <si>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</si>
  <si>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</si>
  <si>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</si>
  <si>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</si>
  <si>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</si>
  <si>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</si>
  <si>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</si>
  <si>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</si>
  <si>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</si>
  <si>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</si>
  <si>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</si>
  <si>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</si>
  <si>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</si>
  <si>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</si>
  <si>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</si>
  <si>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</si>
  <si>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</si>
  <si>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</si>
  <si>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</si>
  <si>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</si>
  <si>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</si>
  <si>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</si>
  <si>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</si>
  <si>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</si>
  <si>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</si>
  <si>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</si>
  <si>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</si>
  <si>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</si>
  <si>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</si>
  <si>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</si>
  <si>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</si>
  <si>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</si>
  <si>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</si>
  <si>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</si>
  <si>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</si>
  <si>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</si>
  <si>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</si>
  <si>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</si>
  <si>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</si>
  <si>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</si>
  <si>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</si>
  <si>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</si>
  <si>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</si>
  <si>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</si>
  <si>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</si>
  <si>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</si>
  <si>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</si>
  <si>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</si>
  <si>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</si>
  <si>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</si>
  <si>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</si>
  <si>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</si>
  <si>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</si>
  <si>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</si>
  <si>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</si>
  <si>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</si>
  <si>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</si>
  <si>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</si>
  <si>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</si>
  <si>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</si>
  <si>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</si>
  <si>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</si>
  <si>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</si>
  <si>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</si>
  <si>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</si>
  <si>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</si>
  <si>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</si>
  <si>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</si>
  <si>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</si>
  <si>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</si>
  <si>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</si>
  <si>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</si>
  <si>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</si>
  <si>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</si>
  <si>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</si>
  <si>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</si>
  <si>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</si>
  <si>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</si>
  <si>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</si>
  <si>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</si>
  <si>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</si>
  <si>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</si>
  <si>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</si>
  <si>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</si>
  <si>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</si>
  <si>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</si>
  <si>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</si>
  <si>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</si>
  <si>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</si>
  <si>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</si>
  <si>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</si>
  <si>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</si>
  <si>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</si>
  <si>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</si>
  <si>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</si>
  <si>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</si>
  <si>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</si>
  <si>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</si>
  <si>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</si>
  <si>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</si>
  <si>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</si>
  <si>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</si>
  <si>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</si>
  <si>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</si>
  <si>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</si>
  <si>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</si>
  <si>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</si>
  <si>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</si>
  <si>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</si>
  <si>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</si>
  <si>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</si>
  <si>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</si>
  <si>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</si>
  <si>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</si>
  <si>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</si>
  <si>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</si>
  <si>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</si>
  <si>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</si>
  <si>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</si>
  <si>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</si>
  <si>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</si>
  <si>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</si>
  <si>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</si>
  <si>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</si>
  <si>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</si>
  <si>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</si>
  <si>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</si>
  <si>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</si>
  <si>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</si>
  <si>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</si>
  <si>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</si>
  <si>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</si>
  <si>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</si>
  <si>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</si>
  <si>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</si>
  <si>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</si>
  <si>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</si>
  <si>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</si>
  <si>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</si>
  <si>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</si>
  <si>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</si>
  <si>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</si>
  <si>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</si>
  <si>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</si>
  <si>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</si>
  <si>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</si>
  <si>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</si>
  <si>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</si>
  <si>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</si>
  <si>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</si>
  <si>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</si>
  <si>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</si>
  <si>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</si>
  <si>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</si>
  <si>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</si>
  <si>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</si>
  <si>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</si>
  <si>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</si>
  <si>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</si>
  <si>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</si>
  <si>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</si>
  <si>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</si>
  <si>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</si>
  <si>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</si>
  <si>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</si>
  <si>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</si>
  <si>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</si>
  <si>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</si>
  <si>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</si>
  <si>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</si>
  <si>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</si>
  <si>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</si>
  <si>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</si>
  <si>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</si>
  <si>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</si>
  <si>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</si>
  <si>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</si>
  <si>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</si>
  <si>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</si>
  <si>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</si>
  <si>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</si>
  <si>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</si>
  <si>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</si>
  <si>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</si>
  <si>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</si>
  <si>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</si>
  <si>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</si>
  <si>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</si>
  <si>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</si>
  <si>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</si>
  <si>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</si>
  <si>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</si>
  <si>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</si>
  <si>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</si>
  <si>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</si>
  <si>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</si>
  <si>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</si>
  <si>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</si>
  <si>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</si>
  <si>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</si>
  <si>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</si>
  <si>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</si>
  <si>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</si>
  <si>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</si>
  <si>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</si>
  <si>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</si>
  <si>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</si>
  <si>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</si>
  <si>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</si>
  <si>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</si>
  <si>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</si>
  <si>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</si>
  <si>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</si>
  <si>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</si>
  <si>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</si>
  <si>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</si>
  <si>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</si>
  <si>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</si>
  <si>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</si>
  <si>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</si>
  <si>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</si>
  <si>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</si>
  <si>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</si>
  <si>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</si>
  <si>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</si>
  <si>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</si>
  <si>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</si>
  <si>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</si>
  <si>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</si>
  <si>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</si>
  <si>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</si>
  <si>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</si>
  <si>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</si>
  <si>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</si>
  <si>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</si>
  <si>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</si>
  <si>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</si>
  <si>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</si>
  <si>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</si>
  <si>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</si>
  <si>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</si>
  <si>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</si>
  <si>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</si>
  <si>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</si>
  <si>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</si>
  <si>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</si>
  <si>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</si>
  <si>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</si>
  <si>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</si>
  <si>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</si>
  <si>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</si>
  <si>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</si>
  <si>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</si>
  <si>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</si>
  <si>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</si>
  <si>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</si>
  <si>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</si>
  <si>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</si>
  <si>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</si>
  <si>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</si>
  <si>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</si>
  <si>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</si>
  <si>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</si>
  <si>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</si>
  <si>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</si>
  <si>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</si>
  <si>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</si>
  <si>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</si>
  <si>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</si>
  <si>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</si>
  <si>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</si>
  <si>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</si>
  <si>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</si>
  <si>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</si>
  <si>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</si>
  <si>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</si>
  <si>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</si>
  <si>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</si>
  <si>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</si>
  <si>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</si>
  <si>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</si>
  <si>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</si>
  <si>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</si>
  <si>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</si>
  <si>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</si>
  <si>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</si>
  <si>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</si>
  <si>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</si>
  <si>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</si>
  <si>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</si>
  <si>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</si>
  <si>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</si>
  <si>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</si>
  <si>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</si>
  <si>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</si>
  <si>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</si>
  <si>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</si>
  <si>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</si>
  <si>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</si>
  <si>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</si>
  <si>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</si>
  <si>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</si>
  <si>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</si>
  <si>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</si>
  <si>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</si>
  <si>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</si>
  <si>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</si>
  <si>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</si>
  <si>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</si>
  <si>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</si>
  <si>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</si>
  <si>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</si>
  <si>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</si>
  <si>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</si>
  <si>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</si>
  <si>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</si>
  <si>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</si>
  <si>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</si>
  <si>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</si>
  <si>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</si>
  <si>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</si>
  <si>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</si>
  <si>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</si>
  <si>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</si>
  <si>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</si>
  <si>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</si>
  <si>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</si>
  <si>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</si>
  <si>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</si>
  <si>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</si>
  <si>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</si>
  <si>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</si>
  <si>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</si>
  <si>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</si>
  <si>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</si>
  <si>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</si>
  <si>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</si>
  <si>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</si>
  <si>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</si>
  <si>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</si>
  <si>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</si>
  <si>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</si>
  <si>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</si>
  <si>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</si>
  <si>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</si>
  <si>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</si>
  <si>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</si>
  <si>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</si>
  <si>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</si>
  <si>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</si>
  <si>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</si>
  <si>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</si>
  <si>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</si>
  <si>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</si>
  <si>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</si>
  <si>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</si>
  <si>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</si>
  <si>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</si>
  <si>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</si>
  <si>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</si>
  <si>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</si>
  <si>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</si>
  <si>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</si>
  <si>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</si>
  <si>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</si>
  <si>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</si>
  <si>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</si>
  <si>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</si>
  <si>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</si>
  <si>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</si>
  <si>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</si>
  <si>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</si>
  <si>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</si>
  <si>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</si>
  <si>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</si>
  <si>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</si>
  <si>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</si>
  <si>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</si>
  <si>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</si>
  <si>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</si>
  <si>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</si>
  <si>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</si>
  <si>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</si>
  <si>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</si>
  <si>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</si>
  <si>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</si>
  <si>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</si>
  <si>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</si>
  <si>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</si>
  <si>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</si>
  <si>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</si>
  <si>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</si>
  <si>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</si>
  <si>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</si>
  <si>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</si>
  <si>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</si>
  <si>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</si>
  <si>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</si>
  <si>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</si>
  <si>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</si>
  <si>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</si>
  <si>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</si>
  <si>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</si>
  <si>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</si>
  <si>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</si>
  <si>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</si>
  <si>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</si>
  <si>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</si>
  <si>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</si>
  <si>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</si>
  <si>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</si>
  <si>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</si>
  <si>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</si>
  <si>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</si>
  <si>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</si>
  <si>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</si>
  <si>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</si>
  <si>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</si>
  <si>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</si>
  <si>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</si>
  <si>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</si>
  <si>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</si>
  <si>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</si>
  <si>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</si>
  <si>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</si>
  <si>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</si>
  <si>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</si>
  <si>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</si>
  <si>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</si>
  <si>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</si>
  <si>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</si>
  <si>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</si>
  <si>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</si>
  <si>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</si>
  <si>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</si>
  <si>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</si>
  <si>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</si>
  <si>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</si>
  <si>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</si>
  <si>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</si>
  <si>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</si>
  <si>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</si>
  <si>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</si>
  <si>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</si>
  <si>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</si>
  <si>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</si>
  <si>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</si>
  <si>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</si>
  <si>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</si>
  <si>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</si>
  <si>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</si>
  <si>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</si>
  <si>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</si>
  <si>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</si>
  <si>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</si>
  <si>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</si>
  <si>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</si>
  <si>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</si>
  <si>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</si>
  <si>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</si>
  <si>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</si>
  <si>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</si>
  <si>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</si>
  <si>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</si>
  <si>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</si>
  <si>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</si>
  <si>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</si>
  <si>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</si>
  <si>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</si>
  <si>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</si>
  <si>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</si>
  <si>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</si>
  <si>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</si>
  <si>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</si>
  <si>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</si>
  <si>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</si>
  <si>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</si>
  <si>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</si>
  <si>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</si>
  <si>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</si>
  <si>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</si>
  <si>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</si>
  <si>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</si>
  <si>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</si>
  <si>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</si>
  <si>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</si>
  <si>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</si>
  <si>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</si>
  <si>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</si>
  <si>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</si>
  <si>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</si>
  <si>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</si>
  <si>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</si>
  <si>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</si>
  <si>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</si>
  <si>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</si>
  <si>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</si>
  <si>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</si>
  <si>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</si>
  <si>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</si>
  <si>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</si>
  <si>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</si>
  <si>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</si>
  <si>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</si>
  <si>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</si>
  <si>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</si>
  <si>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</si>
  <si>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</si>
  <si>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</si>
  <si>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</si>
  <si>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</si>
  <si>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</si>
  <si>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</si>
  <si>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</si>
  <si>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</si>
  <si>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</si>
  <si>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</si>
  <si>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</si>
  <si>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</si>
  <si>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</si>
  <si>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</si>
  <si>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</si>
  <si>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</si>
  <si>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</si>
  <si>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</si>
  <si>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</si>
  <si>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</si>
  <si>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</si>
  <si>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</si>
  <si>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</si>
  <si>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</si>
  <si>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</si>
  <si>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</si>
  <si>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</si>
  <si>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</si>
  <si>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</si>
  <si>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</si>
  <si>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</si>
  <si>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</si>
  <si>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</si>
  <si>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</si>
  <si>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</si>
  <si>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</si>
  <si>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</si>
  <si>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</si>
  <si>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</si>
  <si>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</si>
  <si>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</si>
  <si>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</si>
  <si>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</si>
  <si>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</si>
  <si>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</si>
  <si>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</si>
  <si>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</si>
  <si>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</si>
  <si>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</si>
  <si>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</si>
  <si>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</si>
  <si>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</si>
  <si>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</si>
  <si>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</si>
  <si>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</si>
  <si>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</si>
  <si>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</si>
  <si>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</si>
  <si>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</si>
  <si>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</si>
  <si>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</si>
  <si>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</si>
  <si>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</si>
  <si>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</si>
  <si>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</si>
  <si>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</si>
  <si>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</si>
  <si>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</si>
  <si>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</si>
  <si>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</si>
  <si>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</si>
  <si>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</si>
  <si>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</si>
  <si>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</si>
  <si>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</si>
  <si>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</si>
  <si>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</si>
  <si>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</si>
  <si>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</si>
  <si>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</si>
  <si>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</si>
  <si>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</si>
  <si>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</si>
  <si>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</si>
  <si>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</si>
  <si>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</si>
  <si>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</si>
  <si>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</si>
  <si>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</si>
  <si>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</si>
  <si>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</si>
  <si>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</si>
  <si>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</si>
  <si>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</si>
  <si>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</si>
  <si>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</si>
  <si>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</si>
  <si>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</si>
  <si>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</si>
  <si>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</si>
  <si>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</si>
  <si>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</si>
  <si>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</si>
  <si>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</si>
  <si>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</si>
  <si>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</si>
  <si>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</si>
  <si>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</si>
  <si>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</si>
  <si>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</si>
  <si>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</si>
  <si>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</si>
  <si>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</si>
  <si>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</si>
  <si>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</si>
  <si>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</si>
  <si>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</si>
  <si>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</si>
  <si>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</si>
  <si>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</si>
  <si>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</si>
  <si>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</si>
  <si>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</si>
  <si>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</si>
  <si>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</si>
  <si>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</si>
  <si>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</si>
  <si>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</si>
  <si>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</si>
  <si>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</si>
  <si>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</si>
  <si>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</si>
  <si>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</si>
  <si>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</si>
  <si>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</si>
  <si>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</si>
  <si>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</si>
  <si>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</si>
  <si>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</si>
  <si>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</si>
  <si>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</si>
  <si>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</si>
  <si>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</si>
  <si>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</si>
  <si>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</si>
  <si>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</si>
  <si>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</si>
  <si>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</si>
  <si>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</si>
  <si>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</si>
  <si>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</si>
  <si>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</si>
  <si>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</si>
  <si>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</si>
  <si>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</si>
  <si>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</si>
  <si>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</si>
  <si>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</si>
  <si>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</si>
  <si>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</si>
  <si>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</si>
  <si>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</si>
  <si>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</si>
  <si>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</si>
  <si>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</si>
  <si>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</si>
  <si>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</si>
  <si>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</si>
  <si>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</si>
  <si>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</si>
  <si>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</si>
  <si>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</si>
  <si>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</si>
  <si>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</si>
  <si>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</si>
  <si>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</si>
  <si>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</si>
  <si>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</si>
  <si>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</si>
  <si>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</si>
  <si>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</si>
  <si>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</si>
  <si>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</si>
  <si>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</si>
  <si>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</si>
  <si>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</si>
  <si>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</si>
  <si>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</si>
  <si>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</si>
  <si>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</si>
  <si>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</si>
  <si>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</si>
  <si>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</si>
  <si>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</si>
  <si>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</si>
  <si>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</si>
  <si>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</si>
  <si>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</si>
  <si>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</si>
  <si>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</si>
  <si>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</si>
  <si>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</si>
  <si>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</si>
  <si>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</si>
  <si>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</si>
  <si>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</si>
  <si>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</si>
  <si>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</si>
  <si>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</si>
  <si>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</si>
  <si>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</si>
  <si>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</si>
  <si>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</si>
  <si>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</si>
  <si>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</si>
  <si>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</si>
  <si>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</si>
  <si>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</si>
  <si>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</si>
  <si>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</si>
  <si>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</si>
  <si>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</si>
  <si>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</si>
  <si>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</si>
  <si>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</si>
  <si>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</si>
  <si>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</si>
  <si>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</si>
  <si>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</si>
  <si>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</si>
  <si>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</si>
  <si>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</si>
  <si>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</si>
  <si>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</si>
  <si>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</si>
  <si>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</si>
  <si>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</si>
  <si>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</si>
  <si>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</si>
  <si>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</si>
  <si>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</si>
  <si>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</si>
  <si>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</si>
  <si>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</si>
  <si>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</si>
  <si>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</si>
  <si>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</si>
  <si>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</si>
  <si>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</si>
  <si>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</si>
  <si>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</si>
  <si>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</si>
  <si>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</si>
  <si>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</si>
  <si>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</si>
  <si>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</si>
  <si>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</si>
  <si>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</si>
  <si>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</si>
  <si>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</si>
  <si>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</si>
  <si>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</si>
  <si>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</si>
  <si>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</si>
  <si>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</si>
  <si>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</si>
  <si>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</si>
  <si>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</si>
  <si>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</si>
  <si>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</si>
  <si>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</si>
  <si>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</si>
  <si>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</si>
  <si>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</si>
  <si>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</si>
  <si>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</si>
  <si>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</si>
  <si>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</si>
  <si>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</si>
  <si>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</si>
  <si>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</si>
  <si>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</si>
  <si>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</si>
  <si>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</si>
  <si>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</si>
  <si>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</si>
  <si>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</si>
  <si>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</si>
  <si>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</si>
  <si>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</si>
  <si>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</si>
  <si>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</si>
  <si>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</si>
  <si>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</si>
  <si>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</si>
  <si>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</si>
  <si>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</si>
  <si>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</si>
  <si>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</si>
  <si>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</si>
  <si>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</si>
  <si>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</si>
  <si>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</si>
  <si>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</si>
  <si>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</si>
  <si>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</si>
  <si>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</si>
  <si>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</si>
  <si>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</si>
  <si>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</si>
  <si>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</si>
  <si>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</si>
  <si>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</si>
  <si>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</si>
  <si>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</si>
  <si>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</si>
  <si>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</si>
  <si>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</si>
  <si>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</si>
  <si>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</si>
  <si>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</si>
  <si>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</si>
  <si>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</si>
  <si>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</si>
  <si>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</si>
  <si>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</si>
  <si>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</si>
  <si>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</si>
  <si>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</si>
  <si>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</si>
  <si>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</si>
  <si>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</si>
  <si>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</si>
  <si>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</si>
  <si>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</si>
  <si>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</si>
  <si>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</si>
  <si>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</si>
  <si>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</si>
  <si>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</si>
  <si>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</si>
  <si>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</si>
  <si>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</si>
  <si>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</si>
  <si>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</si>
  <si>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</si>
  <si>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</si>
  <si>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</si>
  <si>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</si>
  <si>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</si>
  <si>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</si>
  <si>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</si>
  <si>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</si>
  <si>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</si>
  <si>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</si>
  <si>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</si>
  <si>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</si>
  <si>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</si>
  <si>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</si>
  <si>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</si>
  <si>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</si>
  <si>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</si>
  <si>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</si>
  <si>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</si>
  <si>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</si>
  <si>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</si>
  <si>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</si>
  <si>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</si>
  <si>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</si>
  <si>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</si>
  <si>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</si>
  <si>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</si>
  <si>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</si>
  <si>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</si>
  <si>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</si>
  <si>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</si>
  <si>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</si>
  <si>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</si>
  <si>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</si>
  <si>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</si>
  <si>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</si>
  <si>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</si>
  <si>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</si>
  <si>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</si>
  <si>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</si>
  <si>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</si>
  <si>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</si>
  <si>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</si>
  <si>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</si>
  <si>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</si>
  <si>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</si>
  <si>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</si>
  <si>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</si>
  <si>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</si>
  <si>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</si>
  <si>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</si>
  <si>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</si>
  <si>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</si>
  <si>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</si>
  <si>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</si>
  <si>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</si>
  <si>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</si>
  <si>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</si>
  <si>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</si>
  <si>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</si>
  <si>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</si>
  <si>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</si>
  <si>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</si>
  <si>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</si>
  <si>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</si>
  <si>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</si>
  <si>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</si>
  <si>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</si>
  <si>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</si>
  <si>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</si>
  <si>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</si>
  <si>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</si>
  <si>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</si>
  <si>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</si>
  <si>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</si>
  <si>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</si>
  <si>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</si>
  <si>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</si>
  <si>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</si>
  <si>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</si>
  <si>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</si>
  <si>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</si>
  <si>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</si>
  <si>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</si>
  <si>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</si>
  <si>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</si>
  <si>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</si>
  <si>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</si>
  <si>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</si>
  <si>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</si>
  <si>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</si>
  <si>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</si>
  <si>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</si>
  <si>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</si>
  <si>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</si>
  <si>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</si>
  <si>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</si>
  <si>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</si>
  <si>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</si>
  <si>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</si>
  <si>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</si>
  <si>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</si>
  <si>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</si>
  <si>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</si>
  <si>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</si>
  <si>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</si>
  <si>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</si>
  <si>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</si>
  <si>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</si>
  <si>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</si>
  <si>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</si>
  <si>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</si>
  <si>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</si>
  <si>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</si>
  <si>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</si>
  <si>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</si>
  <si>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</si>
  <si>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</si>
  <si>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</si>
  <si>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</si>
  <si>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</si>
  <si>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</si>
  <si>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</si>
  <si>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</si>
  <si>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</si>
  <si>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</si>
  <si>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</si>
  <si>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</si>
  <si>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</si>
  <si>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</si>
  <si>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</si>
  <si>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</si>
  <si>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</si>
  <si>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</si>
  <si>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</si>
  <si>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</si>
  <si>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</si>
  <si>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</si>
  <si>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</si>
  <si>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</si>
  <si>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</si>
  <si>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</si>
  <si>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</si>
  <si>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</si>
  <si>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</si>
  <si>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</si>
  <si>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</si>
  <si>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</si>
  <si>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</si>
  <si>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</si>
  <si>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</si>
  <si>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</si>
  <si>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</si>
  <si>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</si>
  <si>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</si>
  <si>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</si>
  <si>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</si>
  <si>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</si>
  <si>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</si>
  <si>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</si>
  <si>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</si>
  <si>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</si>
  <si>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</si>
  <si>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</si>
  <si>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</si>
  <si>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</si>
  <si>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</si>
  <si>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</si>
  <si>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</si>
  <si>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</si>
  <si>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</si>
  <si>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</si>
  <si>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</si>
  <si>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</si>
  <si>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</si>
  <si>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</si>
  <si>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</si>
  <si>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</si>
  <si>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</si>
  <si>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</si>
  <si>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</si>
  <si>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</si>
  <si>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</si>
  <si>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</si>
  <si>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</si>
  <si>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</si>
  <si>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</si>
  <si>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</si>
  <si>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</si>
  <si>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</si>
  <si>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</si>
  <si>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</si>
  <si>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</si>
  <si>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</si>
  <si>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</si>
  <si>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</si>
  <si>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</si>
  <si>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</si>
  <si>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</si>
  <si>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</si>
  <si>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</si>
  <si>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</si>
  <si>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</si>
  <si>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</si>
  <si>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</si>
  <si>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</si>
  <si>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</si>
  <si>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</si>
  <si>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</si>
  <si>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</si>
  <si>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</si>
  <si>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</si>
  <si>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</si>
  <si>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</si>
  <si>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</si>
  <si>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</si>
  <si>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</si>
  <si>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</si>
  <si>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</si>
  <si>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</si>
  <si>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</si>
  <si>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</si>
  <si>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</si>
  <si>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</si>
  <si>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</si>
  <si>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</si>
  <si>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</si>
  <si>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</si>
  <si>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</si>
  <si>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</si>
  <si>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</si>
  <si>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</si>
  <si>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</si>
  <si>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</si>
  <si>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</si>
  <si>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</si>
  <si>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</si>
  <si>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</si>
  <si>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</si>
  <si>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</si>
  <si>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</si>
  <si>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</si>
  <si>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</si>
  <si>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</si>
  <si>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</si>
  <si>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</si>
  <si>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</si>
  <si>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</si>
  <si>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</si>
  <si>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</si>
  <si>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</si>
  <si>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</si>
  <si>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</si>
  <si>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</si>
  <si>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</si>
  <si>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</si>
  <si>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</si>
  <si>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</si>
  <si>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</si>
  <si>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</si>
  <si>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</si>
  <si>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</si>
  <si>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</si>
  <si>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</si>
  <si>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</si>
  <si>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</si>
  <si>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</si>
  <si>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</si>
  <si>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</si>
  <si>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</si>
  <si>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</si>
  <si>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</si>
  <si>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</si>
  <si>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</si>
  <si>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</si>
  <si>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</si>
  <si>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</si>
  <si>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</si>
  <si>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</si>
  <si>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</si>
  <si>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</si>
  <si>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</si>
  <si>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</si>
  <si>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</si>
  <si>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</si>
  <si>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</si>
  <si>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</si>
  <si>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</si>
  <si>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</si>
  <si>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</si>
  <si>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</si>
  <si>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</si>
  <si>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</si>
  <si>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</si>
  <si>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</si>
  <si>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</si>
  <si>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</si>
  <si>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</si>
  <si>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</si>
  <si>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</si>
  <si>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</si>
  <si>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</si>
  <si>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</si>
  <si>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</si>
  <si>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</si>
  <si>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</si>
  <si>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</si>
  <si>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</si>
  <si>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</si>
  <si>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</si>
  <si>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</si>
  <si>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</si>
  <si>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</si>
  <si>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</si>
  <si>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</si>
  <si>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</si>
  <si>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</si>
  <si>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</si>
  <si>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</si>
  <si>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</si>
  <si>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</si>
  <si>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</si>
  <si>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</si>
  <si>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</si>
  <si>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</si>
  <si>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</si>
  <si>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</si>
  <si>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</si>
  <si>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</si>
  <si>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</si>
  <si>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</si>
  <si>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</si>
  <si>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</si>
  <si>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</si>
  <si>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</si>
  <si>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</si>
  <si>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</si>
  <si>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</si>
  <si>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</si>
  <si>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</si>
  <si>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</si>
  <si>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</si>
  <si>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</si>
  <si>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</si>
  <si>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</si>
  <si>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</si>
  <si>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</si>
  <si>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</si>
  <si>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</si>
  <si>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</si>
  <si>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</si>
  <si>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</si>
  <si>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</si>
  <si>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</si>
  <si>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</si>
  <si>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</si>
  <si>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</si>
  <si>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</si>
  <si>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</si>
  <si>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</si>
  <si>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</si>
  <si>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</si>
  <si>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</si>
  <si>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</si>
  <si>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</si>
  <si>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</si>
  <si>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</si>
  <si>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</si>
  <si>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</si>
  <si>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</si>
  <si>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</si>
  <si>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</si>
  <si>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</si>
  <si>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</si>
  <si>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</si>
  <si>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</si>
  <si>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</si>
  <si>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</si>
  <si>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</si>
  <si>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</si>
  <si>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</si>
  <si>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</si>
  <si>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</si>
  <si>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</si>
  <si>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</si>
  <si>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</si>
  <si>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</si>
  <si>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</si>
  <si>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</si>
  <si>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</si>
  <si>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</si>
  <si>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</si>
  <si>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</si>
  <si>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</si>
  <si>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</si>
  <si>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</si>
  <si>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</si>
  <si>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</si>
  <si>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</si>
  <si>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</si>
  <si>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</si>
  <si>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</si>
  <si>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</si>
  <si>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</si>
  <si>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</si>
  <si>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</si>
  <si>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</si>
  <si>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</si>
  <si>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</si>
  <si>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</si>
  <si>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</si>
  <si>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</si>
  <si>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</si>
  <si>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</si>
  <si>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</si>
  <si>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</si>
  <si>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</si>
  <si>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</si>
  <si>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</si>
  <si>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</si>
  <si>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</si>
  <si>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</si>
  <si>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</si>
  <si>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</si>
  <si>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</si>
  <si>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</si>
  <si>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</si>
  <si>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</si>
  <si>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</si>
  <si>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</si>
  <si>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</si>
  <si>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</si>
  <si>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</si>
  <si>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</si>
  <si>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</si>
  <si>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</si>
  <si>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</si>
  <si>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</si>
  <si>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</si>
  <si>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</si>
  <si>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</si>
  <si>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</si>
  <si>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</si>
  <si>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</si>
  <si>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</si>
  <si>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</si>
  <si>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</si>
  <si>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</si>
  <si>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</si>
  <si>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</si>
  <si>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</si>
  <si>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</si>
  <si>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</si>
  <si>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</si>
  <si>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</si>
  <si>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</si>
  <si>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</si>
  <si>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</si>
  <si>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</si>
  <si>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</si>
  <si>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</si>
  <si>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</si>
  <si>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</si>
  <si>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</si>
  <si>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</si>
  <si>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</si>
  <si>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</si>
  <si>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</si>
  <si>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</si>
  <si>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</si>
  <si>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</si>
  <si>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</si>
  <si>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</si>
  <si>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</si>
  <si>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</si>
  <si>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</si>
  <si>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</si>
  <si>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</si>
  <si>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</si>
  <si>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</si>
  <si>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</si>
  <si>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</si>
  <si>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</si>
  <si>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</si>
  <si>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</si>
  <si>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</si>
  <si>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</si>
  <si>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</si>
  <si>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</si>
  <si>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</si>
  <si>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</si>
  <si>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</si>
  <si>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</si>
  <si>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</si>
  <si>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</si>
  <si>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</si>
  <si>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</si>
  <si>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</si>
  <si>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</si>
  <si>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</si>
  <si>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</si>
  <si>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</si>
  <si>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</si>
  <si>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</si>
  <si>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</si>
  <si>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</si>
  <si>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</si>
  <si>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</si>
  <si>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</si>
  <si>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</si>
  <si>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</si>
  <si>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</si>
  <si>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</si>
  <si>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</si>
  <si>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</si>
  <si>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</si>
  <si>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</si>
  <si>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</si>
  <si>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</si>
  <si>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</si>
  <si>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</si>
  <si>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</si>
  <si>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</si>
  <si>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</si>
  <si>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</si>
  <si>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</si>
  <si>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</si>
  <si>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</si>
  <si>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</si>
  <si>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</si>
  <si>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</si>
  <si>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</si>
  <si>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</si>
  <si>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</si>
  <si>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</si>
  <si>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</si>
  <si>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</si>
  <si>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</si>
  <si>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</si>
  <si>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</si>
  <si>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</si>
  <si>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</si>
  <si>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</si>
  <si>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</si>
  <si>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</si>
  <si>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</si>
  <si>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</si>
  <si>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</si>
  <si>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</si>
  <si>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</si>
  <si>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</si>
  <si>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</si>
  <si>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</si>
  <si>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</si>
  <si>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</si>
  <si>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</si>
  <si>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</si>
  <si>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</si>
  <si>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</si>
  <si>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</si>
  <si>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</si>
  <si>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</si>
  <si>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</si>
  <si>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</si>
  <si>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</si>
  <si>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</si>
  <si>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</si>
  <si>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</si>
  <si>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</si>
  <si>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</si>
  <si>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</si>
  <si>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</si>
  <si>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</si>
  <si>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</si>
  <si>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</si>
  <si>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</si>
  <si>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</si>
  <si>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</si>
  <si>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</si>
  <si>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</si>
  <si>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</si>
  <si>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</si>
  <si>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</si>
  <si>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</si>
  <si>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</si>
  <si>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</si>
  <si>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</si>
  <si>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</si>
  <si>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</si>
  <si>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</si>
  <si>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</si>
  <si>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</si>
  <si>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</si>
  <si>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</si>
  <si>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</si>
  <si>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</si>
  <si>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</si>
  <si>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</si>
  <si>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</si>
  <si>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</si>
  <si>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</si>
  <si>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</si>
  <si>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</si>
  <si>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</si>
  <si>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</si>
  <si>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</si>
  <si>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</si>
  <si>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</si>
  <si>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</si>
  <si>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</si>
  <si>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</si>
  <si>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</si>
  <si>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</si>
  <si>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</si>
  <si>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</si>
  <si>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</si>
  <si>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</si>
  <si>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</si>
  <si>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</si>
  <si>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</si>
  <si>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</si>
  <si>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</si>
  <si>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</si>
  <si>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</si>
  <si>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</si>
  <si>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</si>
  <si>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</si>
  <si>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</si>
  <si>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</si>
  <si>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</si>
  <si>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</si>
  <si>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</si>
  <si>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</si>
  <si>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</si>
  <si>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</si>
  <si>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</si>
  <si>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</si>
  <si>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</si>
  <si>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</si>
  <si>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</si>
  <si>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</si>
  <si>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</si>
  <si>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</si>
  <si>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</si>
  <si>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</si>
  <si>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</si>
  <si>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</si>
  <si>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</si>
  <si>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</si>
  <si>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</si>
  <si>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</si>
  <si>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</si>
  <si>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</si>
  <si>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</si>
  <si>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</si>
  <si>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</si>
  <si>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</si>
  <si>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</si>
  <si>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</si>
  <si>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</si>
  <si>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</si>
  <si>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</si>
  <si>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</si>
  <si>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</si>
  <si>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</si>
  <si>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</si>
  <si>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</si>
  <si>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</si>
  <si>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</si>
  <si>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</si>
  <si>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</si>
  <si>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</si>
  <si>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</si>
  <si>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</si>
  <si>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</si>
  <si>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</si>
  <si>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</si>
  <si>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</si>
  <si>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</si>
  <si>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</si>
  <si>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</si>
  <si>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</si>
  <si>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</si>
  <si>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</si>
  <si>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</si>
  <si>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</si>
  <si>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</si>
  <si>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</si>
  <si>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</si>
  <si>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</si>
  <si>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</si>
  <si>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</si>
  <si>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</si>
  <si>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</si>
  <si>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</si>
  <si>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</si>
  <si>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</si>
  <si>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</si>
  <si>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</si>
  <si>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</si>
  <si>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</si>
  <si>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</si>
  <si>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</si>
  <si>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</si>
  <si>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</si>
  <si>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</si>
  <si>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</si>
  <si>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</si>
  <si>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</si>
  <si>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</si>
  <si>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</si>
  <si>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</si>
  <si>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</si>
  <si>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</si>
  <si>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</si>
  <si>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</si>
  <si>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</si>
  <si>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</si>
  <si>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</si>
  <si>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</si>
  <si>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</si>
  <si>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</si>
  <si>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</si>
  <si>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</si>
  <si>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</si>
  <si>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</si>
  <si>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</si>
  <si>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</si>
  <si>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</si>
  <si>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</si>
  <si>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</si>
  <si>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</si>
  <si>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</si>
  <si>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</si>
  <si>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</si>
  <si>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</si>
  <si>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</si>
  <si>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</si>
  <si>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</si>
  <si>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</si>
  <si>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</si>
  <si>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</si>
  <si>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</si>
  <si>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</si>
  <si>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</si>
  <si>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</si>
  <si>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</si>
  <si>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</si>
  <si>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</si>
  <si>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</si>
  <si>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</si>
  <si>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</si>
  <si>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</si>
  <si>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</si>
  <si>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</si>
  <si>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</si>
  <si>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</si>
  <si>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</si>
  <si>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</si>
  <si>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</si>
  <si>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</si>
  <si>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</si>
  <si>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</si>
  <si>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</si>
  <si>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</si>
  <si>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</si>
  <si>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</si>
  <si>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</si>
  <si>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</si>
  <si>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</si>
  <si>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</si>
  <si>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</si>
  <si>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</si>
  <si>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</si>
  <si>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</si>
  <si>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</si>
  <si>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</si>
  <si>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</si>
  <si>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</si>
  <si>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</si>
  <si>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</si>
  <si>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</si>
  <si>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</si>
  <si>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</si>
  <si>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</si>
  <si>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</si>
  <si>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</si>
  <si>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</si>
  <si>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</si>
  <si>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</si>
  <si>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</si>
  <si>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</si>
  <si>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</si>
  <si>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</si>
  <si>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</si>
  <si>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</si>
  <si>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</si>
  <si>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</si>
  <si>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</si>
  <si>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</si>
  <si>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</si>
  <si>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</si>
  <si>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</si>
  <si>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</si>
  <si>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</si>
  <si>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</si>
  <si>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</si>
  <si>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</si>
  <si>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</si>
  <si>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</si>
  <si>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</si>
  <si>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</si>
  <si>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</si>
  <si>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</si>
  <si>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</si>
  <si>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</si>
  <si>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</si>
  <si>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</si>
  <si>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</si>
  <si>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</si>
  <si>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</si>
  <si>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</si>
  <si>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</si>
  <si>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</si>
  <si>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</si>
  <si>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</si>
  <si>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</si>
  <si>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</si>
  <si>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</si>
  <si>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</si>
  <si>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</si>
  <si>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</si>
  <si>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</si>
  <si>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</si>
  <si>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</si>
  <si>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</si>
  <si>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</si>
  <si>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</si>
  <si>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</si>
  <si>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</si>
  <si>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</si>
  <si>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</si>
  <si>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</si>
  <si>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</si>
  <si>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</si>
  <si>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</si>
  <si>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</si>
  <si>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</si>
  <si>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</si>
  <si>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</si>
  <si>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</si>
  <si>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</si>
  <si>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</si>
  <si>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</si>
  <si>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</si>
  <si>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</si>
  <si>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</si>
  <si>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</si>
  <si>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</si>
  <si>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</si>
  <si>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</si>
  <si>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</si>
  <si>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</si>
  <si>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</si>
  <si>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</si>
  <si>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</si>
  <si>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</si>
  <si>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</si>
  <si>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</si>
  <si>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</si>
  <si>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</si>
  <si>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</si>
  <si>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</si>
  <si>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</si>
  <si>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</si>
  <si>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</si>
  <si>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</si>
  <si>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</si>
  <si>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</si>
  <si>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</si>
  <si>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</si>
  <si>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</si>
  <si>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</si>
  <si>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</si>
  <si>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</si>
  <si>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</si>
  <si>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</si>
  <si>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</si>
  <si>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</si>
  <si>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</si>
  <si>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</si>
  <si>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</si>
  <si>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</si>
  <si>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</si>
  <si>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</si>
  <si>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</si>
  <si>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</si>
  <si>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</si>
  <si>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</si>
  <si>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</si>
  <si>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</si>
  <si>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</si>
  <si>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</si>
  <si>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</si>
  <si>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</si>
  <si>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</si>
  <si>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</si>
  <si>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</si>
  <si>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</si>
  <si>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</si>
  <si>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</si>
  <si>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</si>
  <si>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</si>
  <si>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</si>
  <si>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</si>
  <si>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</si>
  <si>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</si>
  <si>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</si>
  <si>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</si>
  <si>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</si>
  <si>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</si>
  <si>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</si>
  <si>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</si>
  <si>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</si>
  <si>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</si>
  <si>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</si>
  <si>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</si>
  <si>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</si>
  <si>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</si>
  <si>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</si>
  <si>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</si>
  <si>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</si>
  <si>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</si>
  <si>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</si>
  <si>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</si>
  <si>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</si>
  <si>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</si>
  <si>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</si>
  <si>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</si>
  <si>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</si>
  <si>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</si>
  <si>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</si>
  <si>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</si>
  <si>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</si>
  <si>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</si>
  <si>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</si>
  <si>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</si>
  <si>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</si>
  <si>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</si>
  <si>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</si>
  <si>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</si>
  <si>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</si>
  <si>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</si>
  <si>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</si>
  <si>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</si>
  <si>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</si>
  <si>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</si>
  <si>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</si>
  <si>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</si>
  <si>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</si>
  <si>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</si>
  <si>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</si>
  <si>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</si>
  <si>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</si>
  <si>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</si>
  <si>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</si>
  <si>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</si>
  <si>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</si>
  <si>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</si>
  <si>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</si>
  <si>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</si>
  <si>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</si>
  <si>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</si>
  <si>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</si>
  <si>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</si>
  <si>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</si>
  <si>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</si>
  <si>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</si>
  <si>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</si>
  <si>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</si>
  <si>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</si>
  <si>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</si>
  <si>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</si>
  <si>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</si>
  <si>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</si>
  <si>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</si>
  <si>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</si>
  <si>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</si>
  <si>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</si>
  <si>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</si>
  <si>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</si>
  <si>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</si>
  <si>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</si>
  <si>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</si>
  <si>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</si>
  <si>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</si>
  <si>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</si>
  <si>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</si>
  <si>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</si>
  <si>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</si>
  <si>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</si>
  <si>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</si>
  <si>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</si>
  <si>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</si>
  <si>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</si>
  <si>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</si>
  <si>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</si>
  <si>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</si>
  <si>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</si>
  <si>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</si>
  <si>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</si>
  <si>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</si>
  <si>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</si>
  <si>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</si>
  <si>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</si>
  <si>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</si>
  <si>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</si>
  <si>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</si>
  <si>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</si>
  <si>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</si>
  <si>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</si>
  <si>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</si>
  <si>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</si>
  <si>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</si>
  <si>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</si>
  <si>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</si>
  <si>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</si>
  <si>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</si>
  <si>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</si>
  <si>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</si>
  <si>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</si>
  <si>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</si>
  <si>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</si>
  <si>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</si>
  <si>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</si>
  <si>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</si>
  <si>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</si>
  <si>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</si>
  <si>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</si>
  <si>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</si>
  <si>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</si>
  <si>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</si>
  <si>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</si>
  <si>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</si>
  <si>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</si>
  <si>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</si>
  <si>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</si>
  <si>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</si>
  <si>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</si>
  <si>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</si>
  <si>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</si>
  <si>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</si>
  <si>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</si>
  <si>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</si>
  <si>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</si>
  <si>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</si>
  <si>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</si>
  <si>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</si>
  <si>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</si>
  <si>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</si>
  <si>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</si>
  <si>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</si>
  <si>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</si>
  <si>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</si>
  <si>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</si>
  <si>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</si>
  <si>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</si>
  <si>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</si>
  <si>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</si>
  <si>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</si>
  <si>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</si>
  <si>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</si>
  <si>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</si>
  <si>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</si>
  <si>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</si>
  <si>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</si>
  <si>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</si>
  <si>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</si>
  <si>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</si>
  <si>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</si>
  <si>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</si>
  <si>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</si>
  <si>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</si>
  <si>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</si>
  <si>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</si>
  <si>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</si>
  <si>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</si>
  <si>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</si>
  <si>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</si>
  <si>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</si>
  <si>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</si>
  <si>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</si>
  <si>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</si>
  <si>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</si>
  <si>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</si>
  <si>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</si>
  <si>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</si>
  <si>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</si>
  <si>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</si>
  <si>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</si>
  <si>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</si>
  <si>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</si>
  <si>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</si>
  <si>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</si>
  <si>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</si>
  <si>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</si>
  <si>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</si>
  <si>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</si>
  <si>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</si>
  <si>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</si>
  <si>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</si>
  <si>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</si>
  <si>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</si>
  <si>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</si>
  <si>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</si>
  <si>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</si>
  <si>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</si>
  <si>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</si>
  <si>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</si>
  <si>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</si>
  <si>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</si>
  <si>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</si>
  <si>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</si>
  <si>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</si>
  <si>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</si>
  <si>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</si>
  <si>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</si>
  <si>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</si>
  <si>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</si>
  <si>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</si>
  <si>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</si>
  <si>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</si>
  <si>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</si>
  <si>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</si>
  <si>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</si>
  <si>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</si>
  <si>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</si>
  <si>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</si>
  <si>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</si>
  <si>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</si>
  <si>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</si>
  <si>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</si>
  <si>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</si>
  <si>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</si>
  <si>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</si>
  <si>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</si>
  <si>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</si>
  <si>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</si>
  <si>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</si>
  <si>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</si>
  <si>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</si>
  <si>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</si>
  <si>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</si>
  <si>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</si>
  <si>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</si>
  <si>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</si>
  <si>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</si>
  <si>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</si>
  <si>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</si>
  <si>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</si>
  <si>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</si>
  <si>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</si>
  <si>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</si>
  <si>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</si>
  <si>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</si>
  <si>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</si>
  <si>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</si>
  <si>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</si>
  <si>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</si>
  <si>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</si>
  <si>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</si>
  <si>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</si>
  <si>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</si>
  <si>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</si>
  <si>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</si>
  <si>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</si>
  <si>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</si>
  <si>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</si>
  <si>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</si>
  <si>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</si>
  <si>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</si>
  <si>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</si>
  <si>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</si>
  <si>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</si>
  <si>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</si>
  <si>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</si>
  <si>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</si>
  <si>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</si>
  <si>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</si>
  <si>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</si>
  <si>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</si>
  <si>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</si>
  <si>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</si>
  <si>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</si>
  <si>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</si>
  <si>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</si>
  <si>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</si>
  <si>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</si>
  <si>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</si>
  <si>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</si>
  <si>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</si>
  <si>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</si>
  <si>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</si>
  <si>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</si>
  <si>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</si>
  <si>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</si>
  <si>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</si>
  <si>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</si>
  <si>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</si>
  <si>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</si>
  <si>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</si>
  <si>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</si>
  <si>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</si>
  <si>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</si>
  <si>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</si>
  <si>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</si>
  <si>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</si>
  <si>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</si>
  <si>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</si>
  <si>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</si>
  <si>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</si>
  <si>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</si>
  <si>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</si>
  <si>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</si>
  <si>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</si>
  <si>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</si>
  <si>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</si>
  <si>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</si>
  <si>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</si>
  <si>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</si>
  <si>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</si>
  <si>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</si>
  <si>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</si>
  <si>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</si>
  <si>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</si>
  <si>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</si>
  <si>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</si>
  <si>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</si>
  <si>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</si>
  <si>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</si>
  <si>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</si>
  <si>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</si>
  <si>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</si>
  <si>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</si>
  <si>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</si>
  <si>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</si>
  <si>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</si>
  <si>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</si>
  <si>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</si>
  <si>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</si>
  <si>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</si>
  <si>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</si>
  <si>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</si>
  <si>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</si>
  <si>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</si>
  <si>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</si>
  <si>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</si>
  <si>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</si>
  <si>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</si>
  <si>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</si>
  <si>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</si>
  <si>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</si>
  <si>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</si>
  <si>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</si>
  <si>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</si>
  <si>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</si>
  <si>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</si>
  <si>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</si>
  <si>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</si>
  <si>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</si>
  <si>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</si>
  <si>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</si>
  <si>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</si>
  <si>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</si>
  <si>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</si>
  <si>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</si>
  <si>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</si>
  <si>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</si>
  <si>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</si>
  <si>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</si>
  <si>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</si>
  <si>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</si>
  <si>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</si>
  <si>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</si>
  <si>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</si>
  <si>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</si>
  <si>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</si>
  <si>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</si>
  <si>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</si>
  <si>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</si>
  <si>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</si>
  <si>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</si>
  <si>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</si>
  <si>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</si>
  <si>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</si>
  <si>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</si>
  <si>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</si>
  <si>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</si>
  <si>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</si>
  <si>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</si>
  <si>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</si>
  <si>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</si>
  <si>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</si>
  <si>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</si>
  <si>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</si>
  <si>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</si>
  <si>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</si>
  <si>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</si>
  <si>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</si>
  <si>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</si>
  <si>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</si>
  <si>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</si>
  <si>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</si>
  <si>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</si>
  <si>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</si>
  <si>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</si>
  <si>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</si>
  <si>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</si>
  <si>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</si>
  <si>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</si>
  <si>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</si>
  <si>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</si>
  <si>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</si>
  <si>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</si>
  <si>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</si>
  <si>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</si>
  <si>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</si>
  <si>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</si>
  <si>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</si>
  <si>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</si>
  <si>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</si>
  <si>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</si>
  <si>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</si>
  <si>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</si>
  <si>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</si>
  <si>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</si>
  <si>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</si>
  <si>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</si>
  <si>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</si>
  <si>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</si>
  <si>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</si>
  <si>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</si>
  <si>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</si>
  <si>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</si>
  <si>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</si>
  <si>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</si>
  <si>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</si>
  <si>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</si>
  <si>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</si>
  <si>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</si>
  <si>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</si>
  <si>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</si>
  <si>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</si>
  <si>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</si>
  <si>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</si>
  <si>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</si>
  <si>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</si>
  <si>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</si>
  <si>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</si>
  <si>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</si>
  <si>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</si>
  <si>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</si>
  <si>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</si>
  <si>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</si>
  <si>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</si>
  <si>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</si>
  <si>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</si>
  <si>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</si>
  <si>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</si>
  <si>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</si>
  <si>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</si>
  <si>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</si>
  <si>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</si>
  <si>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</si>
  <si>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</si>
  <si>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</si>
  <si>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</si>
  <si>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</si>
  <si>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</si>
  <si>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</si>
  <si>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</si>
  <si>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</si>
  <si>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</si>
  <si>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</si>
  <si>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</si>
  <si>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</si>
  <si>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</si>
  <si>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</si>
  <si>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</si>
  <si>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</si>
  <si>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</si>
  <si>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</si>
  <si>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</si>
  <si>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</si>
  <si>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</si>
  <si>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</si>
  <si>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</si>
  <si>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</si>
  <si>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</si>
  <si>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</si>
  <si>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</si>
  <si>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</si>
  <si>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</si>
  <si>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</si>
  <si>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</si>
  <si>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</si>
  <si>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</si>
  <si>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</si>
  <si>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</si>
  <si>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</si>
  <si>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</si>
  <si>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</si>
  <si>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</si>
  <si>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</si>
  <si>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</si>
  <si>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</si>
  <si>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</si>
  <si>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</si>
  <si>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</si>
  <si>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</si>
  <si>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</si>
  <si>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</si>
  <si>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</si>
  <si>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</si>
  <si>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</si>
  <si>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</si>
  <si>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</si>
  <si>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</si>
  <si>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</si>
  <si>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</si>
  <si>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</si>
  <si>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</si>
  <si>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</si>
  <si>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</si>
  <si>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</si>
  <si>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</si>
  <si>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</si>
  <si>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</si>
  <si>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</si>
  <si>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</si>
  <si>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</si>
  <si>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</si>
  <si>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</si>
  <si>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</si>
  <si>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</si>
  <si>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</si>
  <si>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</si>
  <si>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</si>
  <si>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</si>
  <si>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</si>
  <si>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</si>
  <si>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</si>
  <si>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</si>
  <si>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</si>
  <si>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</si>
  <si>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</si>
  <si>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</si>
  <si>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</si>
  <si>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</si>
  <si>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</si>
  <si>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</si>
  <si>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</si>
  <si>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</si>
  <si>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</si>
  <si>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</si>
  <si>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</si>
  <si>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</si>
  <si>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</si>
  <si>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</si>
  <si>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</si>
  <si>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</si>
  <si>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</si>
  <si>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</si>
  <si>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</si>
  <si>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</si>
  <si>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</si>
  <si>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</si>
  <si>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</si>
  <si>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</si>
  <si>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</si>
  <si>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</si>
  <si>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</si>
  <si>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</si>
  <si>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</si>
  <si>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</si>
  <si>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</si>
  <si>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</si>
  <si>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</si>
  <si>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</si>
  <si>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</si>
  <si>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</si>
  <si>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</si>
  <si>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</si>
  <si>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</si>
  <si>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</si>
  <si>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</si>
  <si>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</si>
  <si>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</si>
  <si>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</si>
  <si>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</si>
  <si>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</si>
  <si>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</si>
  <si>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</si>
  <si>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</si>
  <si>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</si>
  <si>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</si>
  <si>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</si>
  <si>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</si>
  <si>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</si>
  <si>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</si>
  <si>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</si>
  <si>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</si>
  <si>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</si>
  <si>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</si>
  <si>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</si>
  <si>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</si>
  <si>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</si>
  <si>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</si>
  <si>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</si>
  <si>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</si>
  <si>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</si>
  <si>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</si>
  <si>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</si>
  <si>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</si>
  <si>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</si>
  <si>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</si>
  <si>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</si>
  <si>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</si>
  <si>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</si>
  <si>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</si>
  <si>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</si>
  <si>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</si>
  <si>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</si>
  <si>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</si>
  <si>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</si>
  <si>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</si>
  <si>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</si>
  <si>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</si>
  <si>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</si>
  <si>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</si>
  <si>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</si>
  <si>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</si>
  <si>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</si>
  <si>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</si>
  <si>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</si>
  <si>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</si>
  <si>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</si>
  <si>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</si>
  <si>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</si>
  <si>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</si>
  <si>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</si>
  <si>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</si>
  <si>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</si>
  <si>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</si>
  <si>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</si>
  <si>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</si>
  <si>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</si>
  <si>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</si>
  <si>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</si>
  <si>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</si>
  <si>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</si>
  <si>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</si>
  <si>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</si>
  <si>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</si>
  <si>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</si>
  <si>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</si>
  <si>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</si>
  <si>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</si>
  <si>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</si>
  <si>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</si>
  <si>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</si>
  <si>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</si>
  <si>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</si>
  <si>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</si>
  <si>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</si>
  <si>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</si>
  <si>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</si>
  <si>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</si>
  <si>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</si>
  <si>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</si>
  <si>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</si>
  <si>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</si>
  <si>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</si>
  <si>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</si>
  <si>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</si>
  <si>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</si>
  <si>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</si>
  <si>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</si>
  <si>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</si>
  <si>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</si>
  <si>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</si>
  <si>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</si>
  <si>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</si>
  <si>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</si>
  <si>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</si>
  <si>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</si>
  <si>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</si>
  <si>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</si>
  <si>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</si>
  <si>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</si>
  <si>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</si>
  <si>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</si>
  <si>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</si>
  <si>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</si>
  <si>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</si>
  <si>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</si>
  <si>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</si>
  <si>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</si>
  <si>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</si>
  <si>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</si>
  <si>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</si>
  <si>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</si>
  <si>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</si>
  <si>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</si>
  <si>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</si>
  <si>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</si>
  <si>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</si>
  <si>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</si>
  <si>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</si>
  <si>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</si>
  <si>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</si>
  <si>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</si>
  <si>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</si>
  <si>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</si>
  <si>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</si>
  <si>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</si>
  <si>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</si>
  <si>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</si>
  <si>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</si>
  <si>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</si>
  <si>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</si>
  <si>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</si>
  <si>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</si>
  <si>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</si>
  <si>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</si>
  <si>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</si>
  <si>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</si>
  <si>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</si>
  <si>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</si>
  <si>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</si>
  <si>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</si>
  <si>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</si>
  <si>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</si>
  <si>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</si>
  <si>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</si>
  <si>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</si>
  <si>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</si>
  <si>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</si>
  <si>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</si>
  <si>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</si>
  <si>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</si>
  <si>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</si>
  <si>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</si>
  <si>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</si>
  <si>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</si>
  <si>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</si>
  <si>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</si>
  <si>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</si>
  <si>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</si>
  <si>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</si>
  <si>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</si>
  <si>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</si>
  <si>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</si>
  <si>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</si>
  <si>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</si>
  <si>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</si>
  <si>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</si>
  <si>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</si>
  <si>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</si>
  <si>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</si>
  <si>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</si>
  <si>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</si>
  <si>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</si>
  <si>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</si>
  <si>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</si>
  <si>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</si>
  <si>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</si>
  <si>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</si>
  <si>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</si>
  <si>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</si>
  <si>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</si>
  <si>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</si>
  <si>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</si>
  <si>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</si>
  <si>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</si>
  <si>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</si>
  <si>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</si>
  <si>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</si>
  <si>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</si>
  <si>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</si>
  <si>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</si>
  <si>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</si>
  <si>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</si>
  <si>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</si>
  <si>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</si>
  <si>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</si>
  <si>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</si>
  <si>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</si>
  <si>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</si>
  <si>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</si>
  <si>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</si>
  <si>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</si>
  <si>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</si>
  <si>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</si>
  <si>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</si>
  <si>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</si>
  <si>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</si>
  <si>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</si>
  <si>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</si>
  <si>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</si>
  <si>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</si>
  <si>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</si>
  <si>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</si>
  <si>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</si>
  <si>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</si>
  <si>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</si>
  <si>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</si>
  <si>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</si>
  <si>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</si>
  <si>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</si>
  <si>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</si>
  <si>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</si>
  <si>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</si>
  <si>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</si>
  <si>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</si>
  <si>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</si>
  <si>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</si>
  <si>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</si>
  <si>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</si>
  <si>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</si>
  <si>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</si>
  <si>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</si>
  <si>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</si>
  <si>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</si>
  <si>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</si>
  <si>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</si>
  <si>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</si>
  <si>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</si>
  <si>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</si>
  <si>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</si>
  <si>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</si>
  <si>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</si>
  <si>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</si>
  <si>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</si>
  <si>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</si>
  <si>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</si>
  <si>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</si>
  <si>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</si>
  <si>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</si>
  <si>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</si>
  <si>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</si>
  <si>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</si>
  <si>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</si>
  <si>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</si>
  <si>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</si>
  <si>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</si>
  <si>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</si>
  <si>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</si>
  <si>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</si>
  <si>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</si>
  <si>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</si>
  <si>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</si>
  <si>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</si>
  <si>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</si>
  <si>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</si>
  <si>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</si>
  <si>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</si>
  <si>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</si>
  <si>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</si>
  <si>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</si>
  <si>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</si>
  <si>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</si>
  <si>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</si>
  <si>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</si>
  <si>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</si>
  <si>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</si>
  <si>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</si>
  <si>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</si>
  <si>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</si>
  <si>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</si>
  <si>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</si>
  <si>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</si>
  <si>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</si>
  <si>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</si>
  <si>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</si>
  <si>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</si>
  <si>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</si>
  <si>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</si>
  <si>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</si>
  <si>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</si>
  <si>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</si>
  <si>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</si>
  <si>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</si>
  <si>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</si>
  <si>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</si>
  <si>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</si>
  <si>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</si>
  <si>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</si>
  <si>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</si>
  <si>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</si>
  <si>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</si>
  <si>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</si>
  <si>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</si>
  <si>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</si>
  <si>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</si>
  <si>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</si>
  <si>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</si>
  <si>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</si>
  <si>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</si>
  <si>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</si>
  <si>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</si>
  <si>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</si>
  <si>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</si>
  <si>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</si>
  <si>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</si>
  <si>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</si>
  <si>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</si>
  <si>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</si>
  <si>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</si>
  <si>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</si>
  <si>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</si>
  <si>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</si>
  <si>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</si>
  <si>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</si>
  <si>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</si>
  <si>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</si>
  <si>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</si>
  <si>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</si>
  <si>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</si>
  <si>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</si>
  <si>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</si>
  <si>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</si>
  <si>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</si>
  <si>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</si>
  <si>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</si>
  <si>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</si>
  <si>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</si>
  <si>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</si>
  <si>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</si>
  <si>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</si>
  <si>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</si>
  <si>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</si>
  <si>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</si>
  <si>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</si>
  <si>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</si>
  <si>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</si>
  <si>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</si>
  <si>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</si>
  <si>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</si>
  <si>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</si>
  <si>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</si>
  <si>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</si>
  <si>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</si>
  <si>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</si>
  <si>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</si>
  <si>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</si>
  <si>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</si>
  <si>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</si>
  <si>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</si>
  <si>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</si>
  <si>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</si>
  <si>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</si>
  <si>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</si>
  <si>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</si>
  <si>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</si>
  <si>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</si>
  <si>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</si>
  <si>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</si>
  <si>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</si>
  <si>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</si>
  <si>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</si>
  <si>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</si>
  <si>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</si>
  <si>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</si>
  <si>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</si>
  <si>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</si>
  <si>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</si>
  <si>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</si>
  <si>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</si>
  <si>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</si>
  <si>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</si>
  <si>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</si>
  <si>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</si>
  <si>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</si>
  <si>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</si>
  <si>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</si>
  <si>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</si>
  <si>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</si>
  <si>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</si>
  <si>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</si>
  <si>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</si>
  <si>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</si>
  <si>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</si>
  <si>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</si>
  <si>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</si>
  <si>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</si>
  <si>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</si>
  <si>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</si>
  <si>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</si>
  <si>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</si>
  <si>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</si>
  <si>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</si>
  <si>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</si>
  <si>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</si>
  <si>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</si>
  <si>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</si>
  <si>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</si>
  <si>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</si>
  <si>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</si>
  <si>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</si>
  <si>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</si>
  <si>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</si>
  <si>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</si>
  <si>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</si>
  <si>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</si>
  <si>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</si>
  <si>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</si>
  <si>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</si>
  <si>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</si>
  <si>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</si>
  <si>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</si>
  <si>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</si>
  <si>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</si>
  <si>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</si>
  <si>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</si>
  <si>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</si>
  <si>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</si>
  <si>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</si>
  <si>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</si>
  <si>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</si>
  <si>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</si>
  <si>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</si>
  <si>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</si>
  <si>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</si>
  <si>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</si>
  <si>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</si>
  <si>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</si>
  <si>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</si>
  <si>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</si>
  <si>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</si>
  <si>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</si>
  <si>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</si>
  <si>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</si>
  <si>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</si>
  <si>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</si>
  <si>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</si>
  <si>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</si>
  <si>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</si>
  <si>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</si>
  <si>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</si>
  <si>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</si>
  <si>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</si>
  <si>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</si>
  <si>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</si>
  <si>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</si>
  <si>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</si>
  <si>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</si>
  <si>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</si>
  <si>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</si>
  <si>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</si>
  <si>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</si>
  <si>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</si>
  <si>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</si>
  <si>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</si>
  <si>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</si>
  <si>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</si>
  <si>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</si>
  <si>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</si>
  <si>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</si>
  <si>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</si>
  <si>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</si>
  <si>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</si>
  <si>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</si>
  <si>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</si>
  <si>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</si>
  <si>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</si>
  <si>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</si>
  <si>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</si>
  <si>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</si>
  <si>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</si>
  <si>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</si>
  <si>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</si>
  <si>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</si>
  <si>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</si>
  <si>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</si>
  <si>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</si>
  <si>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</si>
  <si>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</si>
  <si>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</si>
  <si>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</si>
  <si>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</si>
  <si>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</si>
  <si>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</si>
  <si>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</si>
  <si>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</si>
  <si>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</si>
  <si>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</si>
  <si>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</si>
  <si>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</si>
  <si>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</si>
  <si>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</si>
  <si>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</si>
  <si>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</si>
  <si>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</si>
  <si>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</si>
  <si>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</si>
  <si>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</si>
  <si>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</si>
  <si>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</si>
  <si>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</si>
  <si>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</si>
  <si>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</si>
  <si>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</si>
  <si>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</si>
  <si>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</si>
  <si>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</si>
  <si>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</si>
  <si>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</si>
  <si>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</si>
  <si>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</si>
  <si>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</si>
  <si>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</si>
  <si>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</si>
  <si>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</si>
  <si>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</si>
  <si>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</si>
  <si>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</si>
  <si>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</si>
  <si>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</si>
  <si>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</si>
  <si>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</si>
  <si>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</si>
  <si>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</si>
  <si>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</si>
  <si>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</si>
  <si>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</si>
  <si>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</si>
  <si>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</si>
  <si>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</si>
  <si>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</si>
  <si>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</si>
  <si>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</si>
  <si>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</si>
  <si>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</si>
  <si>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</si>
  <si>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</si>
  <si>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</si>
  <si>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</si>
  <si>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</si>
  <si>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</si>
  <si>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</si>
  <si>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</si>
  <si>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</si>
  <si>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</si>
  <si>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</si>
  <si>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</si>
  <si>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</si>
  <si>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</si>
  <si>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</si>
  <si>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</si>
  <si>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</si>
  <si>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</si>
  <si>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</si>
  <si>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</si>
  <si>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</si>
  <si>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</si>
  <si>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</si>
  <si>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</si>
  <si>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</si>
  <si>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</si>
  <si>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</si>
  <si>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</si>
  <si>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</si>
  <si>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</si>
  <si>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</si>
  <si>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</si>
  <si>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</si>
  <si>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</si>
  <si>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</si>
  <si>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</si>
  <si>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</si>
  <si>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</si>
  <si>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</si>
  <si>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</si>
  <si>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</si>
  <si>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</si>
  <si>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</si>
  <si>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</si>
  <si>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</si>
  <si>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</si>
  <si>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</si>
  <si>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</si>
  <si>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</si>
  <si>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</si>
  <si>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</si>
  <si>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</si>
  <si>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</si>
  <si>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</si>
  <si>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</si>
  <si>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</si>
  <si>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</si>
  <si>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</si>
  <si>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</si>
  <si>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</si>
  <si>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</si>
  <si>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</si>
  <si>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</si>
  <si>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</si>
  <si>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</si>
  <si>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</si>
  <si>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</si>
  <si>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</si>
  <si>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</si>
  <si>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</si>
  <si>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</si>
  <si>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</si>
  <si>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</si>
  <si>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</si>
  <si>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</si>
  <si>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</si>
  <si>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</si>
  <si>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</si>
  <si>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</si>
  <si>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</si>
  <si>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</si>
  <si>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</si>
  <si>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</si>
  <si>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</si>
  <si>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</si>
  <si>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</si>
  <si>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</si>
  <si>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</si>
  <si>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</si>
  <si>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</si>
  <si>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</si>
  <si>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</si>
  <si>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</si>
  <si>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</si>
  <si>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</si>
  <si>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</si>
  <si>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</si>
  <si>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</si>
  <si>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</si>
  <si>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</si>
  <si>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</si>
  <si>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</si>
  <si>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</si>
  <si>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</si>
  <si>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</si>
  <si>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</si>
  <si>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</si>
  <si>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</si>
  <si>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</si>
  <si>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</si>
  <si>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</si>
  <si>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</si>
  <si>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</si>
  <si>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</si>
  <si>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</si>
  <si>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</si>
  <si>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</si>
  <si>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</si>
  <si>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</si>
  <si>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</si>
  <si>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</si>
  <si>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</si>
  <si>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</si>
  <si>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</si>
  <si>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</si>
  <si>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</si>
  <si>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</si>
  <si>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</si>
  <si>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</si>
  <si>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</si>
  <si>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</si>
  <si>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</si>
  <si>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</si>
  <si>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</si>
  <si>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</si>
  <si>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</si>
  <si>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</si>
  <si>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</si>
  <si>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</si>
  <si>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</si>
  <si>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</si>
  <si>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</si>
  <si>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</si>
  <si>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</si>
  <si>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</si>
  <si>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</si>
  <si>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</si>
  <si>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</si>
  <si>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</si>
  <si>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</si>
  <si>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</si>
  <si>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</si>
  <si>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</si>
  <si>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</si>
  <si>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</si>
  <si>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</si>
  <si>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</si>
  <si>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</si>
  <si>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</si>
  <si>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</si>
  <si>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</si>
  <si>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</si>
  <si>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</si>
  <si>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</si>
  <si>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</si>
  <si>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</si>
  <si>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</si>
  <si>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</si>
  <si>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</si>
  <si>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</si>
  <si>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</si>
  <si>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</si>
  <si>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</si>
  <si>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</si>
  <si>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</si>
  <si>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</si>
  <si>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</si>
  <si>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</si>
  <si>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</si>
  <si>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</si>
  <si>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</si>
  <si>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</si>
  <si>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</si>
  <si>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</si>
  <si>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</si>
  <si>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</si>
  <si>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</si>
  <si>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</si>
  <si>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</si>
  <si>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</si>
  <si>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</si>
  <si>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</si>
  <si>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</si>
  <si>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</si>
  <si>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</si>
  <si>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</si>
  <si>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</si>
  <si>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</si>
  <si>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</si>
  <si>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</si>
  <si>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</si>
  <si>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</si>
  <si>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</si>
  <si>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</si>
  <si>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</si>
  <si>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</si>
  <si>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</si>
  <si>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</si>
  <si>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</si>
  <si>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</si>
  <si>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</si>
  <si>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</si>
  <si>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</si>
  <si>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</si>
  <si>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</si>
  <si>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</si>
  <si>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</si>
  <si>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</si>
  <si>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</si>
  <si>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</si>
  <si>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</si>
  <si>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</si>
  <si>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</si>
  <si>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</si>
  <si>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</si>
  <si>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</si>
  <si>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</si>
  <si>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</si>
  <si>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</si>
  <si>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</si>
  <si>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</si>
  <si>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</si>
  <si>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</si>
  <si>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</si>
  <si>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</si>
  <si>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</si>
  <si>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</si>
  <si>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</si>
  <si>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</si>
  <si>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</si>
  <si>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</si>
  <si>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</si>
  <si>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</si>
  <si>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</si>
  <si>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</si>
  <si>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</si>
  <si>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</si>
  <si>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</si>
  <si>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</si>
  <si>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</si>
  <si>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</si>
  <si>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</si>
  <si>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</si>
  <si>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</si>
  <si>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</si>
  <si>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</si>
  <si>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</si>
  <si>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</si>
  <si>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</si>
  <si>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</si>
  <si>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</si>
  <si>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</si>
  <si>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</si>
  <si>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</si>
  <si>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</si>
  <si>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</si>
  <si>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</si>
  <si>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</si>
  <si>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</si>
  <si>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</si>
  <si>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</si>
  <si>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</si>
  <si>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</si>
  <si>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</si>
  <si>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</si>
  <si>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</si>
  <si>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</si>
  <si>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</si>
  <si>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</si>
  <si>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</si>
  <si>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</si>
  <si>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</si>
  <si>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</si>
  <si>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</si>
  <si>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</si>
  <si>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</si>
  <si>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</si>
  <si>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</si>
  <si>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</si>
  <si>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</si>
  <si>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</si>
  <si>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</si>
  <si>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</si>
  <si>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</si>
  <si>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</si>
  <si>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</si>
  <si>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</si>
  <si>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</si>
  <si>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</si>
  <si>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</si>
  <si>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</si>
  <si>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</si>
  <si>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</si>
  <si>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</si>
  <si>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</si>
  <si>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</si>
  <si>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</si>
  <si>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</si>
  <si>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</si>
  <si>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</si>
  <si>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</si>
  <si>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</si>
  <si>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</si>
  <si>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</si>
  <si>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</si>
  <si>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</si>
  <si>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</si>
  <si>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</si>
  <si>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</si>
  <si>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</si>
  <si>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</si>
  <si>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</si>
  <si>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</si>
  <si>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</si>
  <si>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</si>
  <si>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</si>
  <si>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</si>
  <si>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</si>
  <si>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</si>
  <si>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</si>
  <si>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</si>
  <si>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</si>
  <si>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</si>
  <si>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</si>
  <si>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</si>
  <si>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</si>
  <si>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</si>
  <si>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</si>
  <si>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</si>
  <si>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</si>
  <si>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</si>
  <si>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</si>
  <si>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</si>
  <si>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</si>
  <si>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</si>
  <si>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</si>
  <si>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</si>
  <si>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</si>
  <si>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</si>
  <si>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</si>
  <si>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</si>
  <si>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</si>
  <si>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</si>
  <si>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</si>
  <si>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</si>
  <si>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</si>
  <si>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</si>
  <si>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</si>
  <si>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</si>
  <si>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</si>
  <si>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</si>
  <si>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</si>
  <si>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</si>
  <si>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</si>
  <si>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</si>
  <si>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</si>
  <si>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</si>
  <si>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</si>
  <si>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</si>
  <si>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</si>
  <si>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</si>
  <si>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</si>
  <si>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</si>
  <si>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</si>
  <si>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</si>
  <si>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</si>
  <si>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</si>
  <si>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</si>
  <si>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</si>
  <si>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</si>
  <si>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</si>
  <si>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</si>
  <si>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</si>
  <si>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</si>
  <si>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</si>
  <si>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</si>
  <si>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</si>
  <si>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</si>
  <si>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</si>
  <si>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</si>
  <si>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</si>
  <si>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</si>
  <si>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</si>
  <si>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</si>
  <si>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</si>
  <si>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</si>
  <si>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</si>
  <si>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</si>
  <si>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</si>
  <si>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</si>
  <si>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</si>
  <si>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</si>
  <si>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</si>
  <si>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</si>
  <si>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</si>
  <si>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</si>
  <si>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</si>
  <si>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</si>
  <si>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</si>
  <si>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</si>
  <si>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</si>
  <si>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</si>
  <si>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</si>
  <si>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</si>
  <si>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</si>
  <si>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</si>
  <si>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</si>
  <si>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</si>
  <si>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</si>
  <si>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</si>
  <si>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</si>
  <si>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</si>
  <si>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</si>
  <si>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</si>
  <si>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</si>
  <si>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</si>
  <si>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</si>
  <si>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</si>
  <si>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</si>
  <si>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</si>
  <si>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</si>
  <si>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</si>
  <si>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</si>
  <si>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</si>
  <si>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</si>
  <si>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</si>
  <si>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</si>
  <si>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</si>
  <si>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</si>
  <si>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</si>
  <si>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</si>
  <si>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</si>
  <si>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</si>
  <si>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</si>
  <si>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</si>
  <si>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</si>
  <si>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</si>
  <si>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</si>
  <si>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</si>
  <si>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</si>
  <si>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</si>
  <si>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</si>
  <si>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</si>
  <si>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</si>
  <si>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</si>
  <si>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</si>
  <si>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</si>
  <si>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</si>
  <si>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</si>
  <si>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</si>
  <si>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</si>
  <si>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</si>
  <si>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</si>
  <si>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</si>
  <si>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</si>
  <si>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</si>
  <si>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</si>
  <si>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</si>
  <si>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</si>
  <si>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</si>
  <si>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</si>
  <si>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</si>
  <si>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</si>
  <si>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</si>
  <si>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</si>
  <si>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</si>
  <si>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</si>
  <si>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</si>
  <si>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</si>
  <si>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</si>
  <si>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</si>
  <si>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</si>
  <si>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</si>
  <si>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</si>
  <si>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</si>
  <si>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</si>
  <si>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</si>
  <si>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</si>
  <si>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</si>
  <si>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</si>
  <si>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</si>
  <si>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</si>
  <si>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</si>
  <si>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</si>
  <si>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</si>
  <si>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</si>
  <si>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</si>
  <si>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</si>
  <si>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</si>
  <si>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</si>
  <si>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</si>
  <si>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</si>
  <si>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</si>
  <si>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</si>
  <si>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</si>
  <si>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</si>
  <si>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</si>
  <si>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</si>
  <si>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</si>
  <si>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</si>
  <si>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</si>
  <si>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</si>
  <si>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</si>
  <si>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</si>
  <si>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</si>
  <si>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</si>
  <si>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</si>
  <si>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</si>
  <si>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</si>
  <si>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</si>
  <si>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</si>
  <si>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</si>
  <si>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</si>
  <si>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</si>
  <si>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</si>
  <si>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</si>
  <si>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</si>
  <si>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</si>
  <si>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</si>
  <si>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</si>
  <si>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</si>
  <si>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</si>
  <si>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</si>
  <si>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</si>
  <si>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</si>
  <si>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</si>
  <si>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</si>
  <si>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</si>
  <si>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</si>
  <si>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</si>
  <si>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</si>
  <si>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</si>
  <si>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</si>
  <si>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</si>
  <si>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</si>
  <si>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</si>
  <si>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</si>
  <si>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</si>
  <si>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</si>
  <si>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</si>
  <si>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</si>
  <si>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</si>
  <si>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</si>
  <si>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</si>
  <si>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</si>
  <si>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</si>
  <si>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</si>
  <si>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</si>
  <si>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</si>
  <si>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</si>
  <si>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</si>
  <si>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</si>
  <si>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</si>
  <si>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</si>
  <si>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</si>
  <si>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</si>
  <si>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</si>
  <si>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</si>
  <si>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</si>
  <si>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</si>
  <si>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</si>
  <si>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</si>
  <si>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</si>
  <si>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</si>
  <si>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</si>
  <si>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</si>
  <si>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</si>
  <si>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</si>
  <si>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</si>
  <si>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</si>
  <si>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</si>
  <si>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</si>
  <si>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</si>
  <si>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</si>
  <si>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</si>
  <si>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</si>
  <si>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</si>
  <si>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</si>
  <si>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</si>
  <si>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</si>
  <si>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</si>
  <si>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</si>
  <si>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</si>
  <si>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</si>
  <si>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</si>
  <si>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</si>
  <si>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</si>
  <si>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</si>
  <si>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</si>
  <si>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</si>
  <si>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</si>
  <si>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</si>
  <si>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</si>
  <si>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</si>
  <si>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</si>
  <si>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</si>
  <si>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</si>
  <si>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</si>
  <si>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</si>
  <si>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</si>
  <si>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</si>
  <si>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</si>
  <si>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</si>
  <si>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</si>
  <si>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</si>
  <si>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</si>
  <si>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</si>
  <si>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</si>
  <si>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</si>
  <si>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</si>
  <si>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</si>
  <si>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</si>
  <si>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</si>
  <si>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</si>
  <si>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</si>
  <si>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</si>
  <si>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</si>
  <si>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</si>
  <si>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</si>
  <si>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</si>
  <si>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</si>
  <si>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</si>
  <si>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</si>
  <si>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</si>
  <si>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</si>
  <si>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</si>
  <si>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</si>
  <si>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</si>
  <si>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</si>
  <si>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</si>
  <si>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</si>
  <si>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</si>
  <si>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</si>
  <si>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</si>
  <si>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</si>
  <si>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</si>
  <si>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</si>
  <si>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</si>
  <si>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</si>
  <si>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</si>
  <si>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</si>
  <si>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</si>
  <si>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</si>
  <si>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</si>
  <si>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</si>
  <si>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</si>
  <si>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</si>
  <si>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</si>
  <si>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</si>
  <si>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</si>
  <si>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</si>
  <si>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</si>
  <si>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</si>
  <si>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</si>
  <si>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</si>
  <si>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</si>
  <si>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</si>
  <si>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</si>
  <si>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</si>
  <si>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</si>
  <si>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</si>
  <si>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</si>
  <si>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</si>
  <si>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</si>
  <si>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</si>
  <si>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</si>
  <si>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</si>
  <si>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</si>
  <si>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</si>
  <si>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</si>
  <si>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</si>
  <si>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</si>
  <si>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</si>
  <si>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</si>
  <si>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</si>
  <si>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</si>
  <si>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</si>
  <si>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</si>
  <si>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</si>
  <si>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</si>
  <si>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</si>
  <si>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</si>
  <si>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</si>
  <si>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</si>
  <si>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</si>
  <si>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</si>
  <si>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</si>
  <si>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</si>
  <si>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</si>
  <si>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</si>
  <si>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</si>
  <si>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</si>
  <si>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</si>
  <si>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</si>
  <si>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</si>
  <si>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</si>
  <si>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</si>
  <si>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</si>
  <si>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</si>
  <si>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</si>
  <si>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</si>
  <si>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</si>
  <si>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</si>
  <si>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</si>
  <si>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</si>
  <si>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</si>
  <si>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</si>
  <si>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</si>
  <si>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</si>
  <si>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</si>
  <si>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</si>
  <si>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</si>
  <si>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</si>
  <si>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</si>
  <si>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</si>
  <si>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</si>
  <si>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</si>
  <si>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</si>
  <si>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</si>
  <si>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</si>
  <si>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</si>
  <si>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</si>
  <si>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</si>
  <si>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</si>
  <si>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</si>
  <si>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</si>
  <si>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</si>
  <si>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</si>
  <si>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</si>
  <si>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</si>
  <si>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</si>
  <si>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</si>
  <si>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</si>
  <si>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</si>
  <si>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</si>
  <si>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</si>
  <si>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</si>
  <si>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</si>
  <si>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</si>
  <si>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</si>
  <si>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</si>
  <si>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</si>
  <si>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</si>
  <si>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</si>
  <si>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</si>
  <si>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</si>
  <si>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</si>
  <si>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</si>
  <si>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</si>
  <si>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</si>
  <si>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</si>
  <si>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</si>
  <si>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</si>
  <si>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</si>
  <si>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</si>
  <si>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</si>
  <si>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</si>
  <si>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</si>
  <si>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</si>
  <si>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</si>
  <si>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</si>
  <si>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</si>
  <si>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</si>
  <si>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</si>
  <si>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</si>
  <si>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</si>
  <si>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</si>
  <si>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</si>
  <si>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</si>
  <si>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</si>
  <si>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</si>
  <si>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</si>
  <si>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</si>
  <si>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</si>
  <si>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</si>
  <si>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</si>
  <si>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</si>
  <si>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</si>
  <si>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</si>
  <si>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</si>
  <si>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</si>
  <si>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</si>
  <si>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</si>
  <si>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</si>
  <si>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</si>
  <si>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</si>
  <si>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</si>
  <si>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</si>
  <si>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</si>
  <si>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</si>
  <si>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</si>
  <si>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</si>
  <si>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</si>
  <si>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</si>
  <si>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</si>
  <si>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</si>
  <si>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</si>
  <si>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</si>
  <si>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</si>
  <si>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</si>
  <si>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</si>
  <si>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</si>
  <si>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</si>
  <si>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</si>
  <si>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</si>
  <si>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</si>
  <si>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</si>
  <si>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</si>
  <si>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</si>
  <si>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</si>
  <si>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</si>
  <si>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</si>
  <si>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</si>
  <si>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</si>
  <si>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</si>
  <si>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</si>
  <si>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</si>
  <si>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</si>
  <si>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</si>
  <si>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</si>
  <si>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</si>
  <si>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</si>
  <si>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</si>
  <si>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</si>
  <si>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</si>
  <si>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</si>
  <si>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</si>
  <si>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</si>
  <si>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</si>
  <si>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</si>
  <si>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</si>
  <si>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</si>
  <si>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</si>
  <si>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</si>
  <si>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</si>
  <si>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</si>
  <si>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</si>
  <si>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</si>
  <si>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</si>
  <si>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</si>
  <si>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</si>
  <si>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</si>
  <si>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</si>
  <si>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</si>
  <si>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</si>
  <si>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</si>
  <si>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</si>
  <si>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</si>
  <si>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</si>
  <si>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</si>
  <si>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</si>
  <si>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</si>
  <si>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</si>
  <si>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</si>
  <si>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</si>
  <si>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</si>
  <si>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</si>
  <si>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</si>
  <si>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</si>
  <si>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</si>
  <si>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</si>
  <si>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</si>
  <si>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</si>
  <si>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</si>
  <si>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</si>
  <si>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</si>
  <si>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</si>
  <si>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</si>
  <si>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</si>
  <si>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</si>
  <si>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</si>
  <si>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</si>
  <si>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</si>
  <si>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</si>
  <si>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</si>
  <si>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</si>
  <si>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</si>
  <si>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</si>
  <si>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</si>
  <si>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</si>
  <si>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</si>
  <si>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</si>
  <si>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</si>
  <si>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</si>
  <si>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</si>
  <si>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</si>
  <si>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</si>
  <si>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</si>
  <si>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</si>
  <si>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</si>
  <si>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</si>
  <si>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</si>
  <si>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</si>
  <si>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</si>
  <si>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</si>
  <si>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</si>
  <si>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</si>
  <si>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</si>
  <si>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</si>
  <si>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</si>
  <si>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</si>
  <si>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</si>
  <si>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</si>
  <si>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</si>
  <si>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</si>
  <si>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</si>
  <si>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</si>
  <si>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</si>
  <si>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</si>
  <si>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</si>
  <si>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</si>
  <si>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</si>
  <si>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</si>
  <si>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</si>
  <si>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</si>
  <si>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</si>
  <si>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</si>
  <si>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</si>
  <si>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</si>
  <si>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</si>
  <si>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</si>
  <si>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</si>
  <si>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</si>
  <si>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</si>
  <si>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</si>
  <si>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</si>
  <si>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</si>
  <si>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</si>
  <si>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</si>
  <si>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</si>
  <si>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</si>
  <si>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</si>
  <si>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</si>
  <si>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</si>
  <si>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</si>
  <si>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</si>
  <si>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</si>
  <si>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</si>
  <si>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</si>
  <si>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</si>
  <si>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</si>
  <si>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</si>
  <si>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</si>
  <si>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</si>
  <si>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</si>
  <si>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</si>
  <si>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</si>
  <si>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</si>
  <si>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</si>
  <si>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</si>
  <si>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</si>
  <si>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</si>
  <si>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</si>
  <si>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</si>
  <si>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</si>
  <si>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</si>
  <si>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</si>
  <si>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</si>
  <si>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</si>
  <si>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</si>
  <si>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</si>
  <si>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</si>
  <si>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</si>
  <si>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</si>
  <si>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</si>
  <si>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</si>
  <si>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</si>
  <si>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</si>
  <si>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</si>
  <si>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</si>
  <si>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</si>
  <si>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</si>
  <si>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</si>
  <si>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</si>
  <si>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</si>
  <si>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</si>
  <si>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</si>
  <si>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</si>
  <si>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</si>
  <si>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</si>
  <si>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</si>
  <si>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</si>
  <si>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</si>
  <si>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</si>
  <si>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</si>
  <si>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</si>
  <si>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</si>
  <si>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</si>
  <si>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</si>
  <si>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</si>
  <si>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</si>
  <si>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</si>
  <si>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</si>
  <si>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</si>
  <si>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</si>
  <si>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</si>
  <si>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</si>
  <si>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</si>
  <si>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</si>
  <si>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</si>
  <si>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</si>
  <si>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</si>
  <si>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</si>
  <si>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</si>
  <si>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</si>
  <si>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</si>
  <si>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</si>
  <si>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</si>
  <si>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</si>
  <si>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</si>
  <si>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</si>
  <si>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</si>
  <si>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</si>
  <si>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</si>
  <si>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</si>
  <si>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</si>
  <si>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</si>
  <si>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</si>
  <si>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</si>
  <si>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</si>
  <si>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</si>
  <si>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</si>
  <si>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</si>
  <si>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</si>
  <si>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</si>
  <si>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</si>
  <si>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</si>
  <si>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</si>
  <si>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</si>
  <si>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</si>
  <si>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</si>
  <si>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</si>
  <si>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</si>
  <si>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</si>
  <si>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</si>
  <si>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</si>
  <si>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</si>
  <si>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</si>
  <si>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</si>
  <si>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</si>
  <si>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</si>
  <si>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</si>
  <si>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</si>
  <si>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</si>
  <si>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</si>
  <si>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</si>
  <si>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</si>
  <si>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</si>
  <si>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</si>
  <si>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</si>
  <si>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</si>
  <si>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</si>
  <si>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</si>
  <si>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</si>
  <si>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</si>
  <si>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</si>
  <si>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</si>
  <si>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</si>
  <si>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</si>
  <si>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</si>
  <si>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</si>
  <si>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</si>
  <si>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</si>
  <si>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</si>
  <si>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</si>
  <si>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</si>
  <si>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</si>
  <si>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</si>
  <si>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</si>
  <si>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</si>
  <si>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</si>
  <si>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</si>
  <si>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</si>
  <si>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</si>
  <si>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</si>
  <si>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</si>
  <si>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</si>
  <si>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</si>
  <si>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</si>
  <si>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</si>
  <si>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</si>
  <si>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</si>
  <si>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</si>
  <si>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</si>
  <si>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</si>
  <si>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</si>
  <si>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</si>
  <si>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</si>
  <si>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</si>
  <si>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</si>
  <si>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</si>
  <si>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</si>
  <si>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</si>
  <si>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</si>
  <si>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</si>
  <si>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</si>
  <si>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</si>
  <si>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</si>
  <si>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</si>
  <si>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</si>
  <si>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</si>
  <si>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</si>
  <si>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</si>
  <si>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</si>
  <si>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</si>
  <si>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</si>
  <si>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</si>
  <si>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</si>
  <si>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</si>
  <si>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</si>
  <si>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</si>
  <si>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</si>
  <si>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</si>
  <si>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</si>
  <si>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</si>
  <si>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</si>
  <si>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</si>
  <si>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</si>
  <si>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</si>
  <si>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</si>
  <si>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</si>
  <si>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</si>
  <si>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</si>
  <si>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</si>
  <si>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</si>
  <si>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</si>
  <si>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</si>
  <si>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</si>
  <si>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</si>
  <si>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</si>
  <si>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</si>
  <si>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</si>
  <si>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</si>
  <si>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</si>
  <si>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</si>
  <si>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</si>
  <si>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</si>
  <si>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</si>
  <si>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</si>
  <si>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</si>
  <si>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</si>
  <si>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</si>
  <si>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</si>
  <si>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</si>
  <si>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</si>
  <si>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</si>
  <si>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</si>
  <si>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</si>
  <si>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</si>
  <si>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</si>
  <si>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</si>
  <si>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</si>
  <si>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</si>
  <si>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</si>
  <si>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</si>
  <si>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</si>
  <si>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</si>
  <si>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</si>
  <si>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</si>
  <si>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</si>
  <si>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</si>
  <si>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</si>
  <si>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</si>
  <si>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</si>
  <si>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</si>
  <si>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</si>
  <si>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</si>
  <si>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</si>
  <si>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</si>
  <si>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</si>
  <si>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</si>
  <si>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</si>
  <si>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</si>
  <si>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</si>
  <si>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</si>
  <si>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</si>
  <si>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</si>
  <si>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</si>
  <si>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</si>
  <si>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</si>
  <si>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</si>
  <si>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</si>
  <si>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</si>
  <si>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</si>
  <si>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</si>
  <si>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</si>
  <si>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</si>
  <si>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</si>
  <si>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</si>
  <si>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</si>
  <si>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</si>
  <si>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</si>
  <si>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</si>
  <si>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</si>
  <si>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</si>
  <si>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</si>
  <si>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</si>
  <si>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</si>
  <si>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</si>
  <si>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</si>
  <si>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</si>
  <si>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</si>
  <si>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</si>
  <si>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</si>
  <si>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</si>
  <si>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</si>
  <si>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</si>
  <si>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</si>
  <si>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</si>
  <si>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</si>
  <si>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</si>
  <si>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</si>
  <si>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</si>
  <si>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</si>
  <si>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</si>
  <si>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</si>
  <si>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</si>
  <si>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</si>
  <si>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</si>
  <si>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</si>
  <si>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</si>
  <si>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</si>
  <si>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</si>
  <si>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</si>
  <si>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</si>
  <si>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</si>
  <si>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</si>
  <si>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</si>
  <si>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</si>
  <si>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</si>
  <si>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</si>
  <si>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</si>
  <si>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</si>
  <si>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</si>
  <si>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</si>
  <si>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</si>
  <si>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</si>
  <si>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</si>
  <si>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</si>
  <si>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</si>
  <si>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</si>
  <si>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</si>
  <si>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</si>
  <si>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</si>
  <si>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</si>
  <si>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</si>
  <si>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</si>
  <si>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</si>
  <si>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</si>
  <si>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</si>
  <si>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</si>
  <si>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</si>
  <si>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</si>
  <si>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</si>
  <si>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</si>
  <si>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</si>
  <si>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</si>
  <si>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</si>
  <si>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</si>
  <si>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</si>
  <si>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</si>
  <si>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</si>
  <si>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</si>
  <si>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</si>
  <si>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</si>
  <si>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</si>
  <si>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</si>
  <si>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</si>
  <si>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</si>
  <si>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</si>
  <si>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</si>
  <si>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</si>
  <si>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</si>
  <si>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</si>
  <si>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</si>
  <si>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</si>
  <si>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</si>
  <si>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</si>
  <si>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</si>
  <si>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</si>
  <si>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</si>
  <si>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</si>
  <si>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</si>
  <si>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</si>
  <si>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</si>
  <si>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</si>
  <si>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</si>
  <si>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</si>
  <si>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</si>
  <si>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</si>
  <si>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</si>
  <si>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</si>
  <si>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</si>
  <si>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</si>
  <si>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</si>
  <si>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</si>
  <si>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</si>
  <si>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</si>
  <si>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</si>
  <si>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</si>
  <si>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</si>
  <si>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</si>
  <si>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</si>
  <si>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</si>
  <si>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</si>
  <si>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</si>
  <si>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</si>
  <si>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</si>
  <si>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</si>
  <si>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</si>
  <si>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</si>
  <si>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</si>
  <si>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</si>
  <si>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</si>
  <si>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</si>
  <si>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</si>
  <si>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</si>
  <si>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</si>
  <si>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</si>
  <si>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</si>
  <si>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</si>
  <si>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</si>
  <si>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</si>
  <si>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</si>
  <si>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</si>
  <si>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</si>
  <si>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</si>
  <si>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</si>
  <si>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</si>
  <si>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</si>
  <si>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</si>
  <si>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</si>
  <si>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</si>
  <si>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</si>
  <si>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</si>
  <si>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</si>
  <si>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</si>
  <si>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</si>
  <si>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</si>
  <si>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</si>
  <si>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</si>
  <si>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</si>
  <si>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</si>
  <si>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</si>
  <si>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</si>
  <si>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</si>
  <si>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</si>
  <si>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</si>
  <si>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</si>
  <si>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</si>
  <si>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</si>
  <si>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</si>
  <si>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</si>
  <si>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</si>
  <si>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</si>
  <si>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</si>
  <si>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</si>
  <si>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</si>
  <si>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</si>
  <si>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</si>
  <si>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</si>
  <si>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</si>
  <si>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</si>
  <si>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</si>
  <si>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</si>
  <si>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</si>
  <si>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</si>
  <si>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</si>
  <si>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</si>
  <si>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</si>
  <si>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</si>
  <si>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</si>
  <si>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</si>
  <si>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</si>
  <si>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</si>
  <si>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</si>
  <si>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</si>
  <si>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</si>
  <si>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</si>
  <si>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</si>
  <si>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</si>
  <si>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</si>
  <si>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</si>
  <si>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</si>
  <si>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</si>
  <si>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</si>
  <si>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</si>
  <si>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</si>
  <si>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</si>
  <si>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</si>
  <si>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</si>
  <si>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</si>
  <si>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</si>
  <si>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</si>
  <si>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</si>
  <si>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</si>
  <si>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</si>
  <si>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</si>
  <si>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</si>
  <si>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</si>
  <si>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</si>
  <si>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</si>
  <si>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</si>
  <si>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</si>
  <si>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</si>
  <si>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</si>
  <si>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</si>
  <si>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</si>
  <si>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</si>
  <si>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</si>
  <si>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</si>
  <si>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</si>
  <si>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</si>
  <si>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</si>
  <si>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</si>
  <si>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</si>
  <si>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</si>
  <si>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</si>
  <si>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</si>
  <si>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</si>
  <si>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</si>
  <si>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</si>
  <si>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</si>
  <si>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</si>
  <si>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</si>
  <si>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</si>
  <si>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</si>
  <si>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</si>
  <si>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</si>
  <si>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</si>
  <si>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</si>
  <si>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</si>
  <si>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</si>
  <si>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</si>
  <si>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</si>
  <si>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</si>
  <si>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</si>
  <si>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</si>
  <si>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</si>
  <si>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</si>
  <si>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</si>
  <si>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</si>
  <si>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</si>
  <si>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</si>
  <si>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</si>
  <si>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</si>
  <si>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</si>
  <si>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</si>
  <si>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</si>
  <si>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</si>
  <si>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</si>
  <si>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</si>
  <si>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</si>
  <si>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</si>
  <si>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</si>
  <si>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</si>
  <si>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</si>
  <si>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</si>
  <si>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</si>
  <si>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</si>
  <si>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</si>
  <si>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</si>
  <si>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</si>
  <si>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</si>
  <si>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</si>
  <si>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</si>
  <si>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</si>
  <si>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</si>
  <si>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</si>
  <si>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</si>
  <si>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</si>
  <si>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</si>
  <si>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</si>
  <si>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</si>
  <si>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</si>
  <si>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</si>
  <si>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</si>
  <si>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</si>
  <si>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</si>
  <si>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</si>
  <si>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</si>
  <si>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</si>
  <si>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</si>
  <si>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</si>
  <si>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</si>
  <si>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</si>
  <si>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</si>
  <si>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</si>
  <si>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</si>
  <si>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</si>
  <si>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</si>
  <si>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</si>
  <si>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</si>
  <si>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</si>
  <si>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</si>
  <si>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</si>
  <si>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</si>
  <si>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</si>
  <si>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</si>
  <si>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</si>
  <si>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</si>
  <si>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</si>
  <si>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</si>
  <si>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</si>
  <si>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</si>
  <si>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</si>
  <si>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</si>
  <si>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</si>
  <si>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</si>
  <si>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</si>
  <si>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</si>
  <si>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</si>
  <si>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</si>
  <si>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</si>
  <si>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</si>
  <si>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</si>
  <si>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</si>
  <si>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</si>
  <si>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</si>
  <si>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</si>
  <si>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</si>
  <si>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</si>
  <si>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</si>
  <si>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</si>
  <si>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</si>
  <si>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</si>
  <si>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</si>
  <si>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</si>
  <si>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</si>
  <si>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</si>
  <si>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</si>
  <si>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</si>
  <si>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</si>
  <si>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</si>
  <si>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</si>
  <si>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</si>
  <si>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</si>
  <si>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</si>
  <si>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</si>
  <si>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</si>
  <si>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</si>
  <si>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</si>
  <si>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</si>
  <si>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</si>
  <si>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</si>
  <si>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</si>
  <si>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</si>
  <si>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</si>
  <si>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</si>
  <si>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</si>
  <si>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</si>
  <si>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</si>
  <si>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</si>
  <si>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</si>
  <si>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</si>
  <si>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</si>
  <si>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</si>
  <si>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</si>
  <si>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</si>
  <si>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</si>
  <si>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</si>
  <si>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</si>
  <si>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</si>
  <si>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</si>
  <si>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</si>
  <si>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</si>
  <si>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</si>
  <si>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</si>
  <si>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</si>
  <si>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</si>
  <si>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</si>
  <si>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</si>
  <si>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</si>
  <si>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</si>
  <si>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</si>
  <si>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</si>
  <si>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</si>
  <si>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</si>
  <si>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</si>
  <si>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</si>
  <si>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</si>
  <si>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</si>
  <si>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</si>
  <si>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</si>
  <si>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</si>
  <si>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</si>
  <si>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</si>
  <si>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</si>
  <si>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</si>
  <si>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</si>
  <si>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</si>
  <si>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</si>
  <si>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</si>
  <si>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</si>
  <si>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</si>
  <si>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</si>
  <si>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</si>
  <si>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</si>
  <si>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</si>
  <si>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</si>
  <si>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</si>
  <si>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</si>
  <si>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</si>
  <si>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</si>
  <si>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</si>
  <si>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</si>
  <si>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</si>
  <si>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</si>
  <si>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</si>
  <si>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</si>
  <si>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</si>
  <si>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</si>
  <si>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</si>
  <si>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</si>
  <si>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</si>
  <si>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</si>
  <si>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</si>
  <si>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</si>
  <si>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</si>
  <si>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</si>
  <si>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</si>
  <si>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</si>
  <si>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</si>
  <si>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</si>
  <si>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</si>
  <si>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</si>
  <si>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</si>
  <si>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</si>
  <si>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</si>
  <si>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</si>
  <si>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</si>
  <si>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</si>
  <si>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</si>
  <si>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</si>
  <si>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</si>
  <si>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</si>
  <si>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</si>
  <si>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</si>
  <si>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</si>
  <si>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</si>
  <si>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</si>
  <si>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</si>
  <si>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</si>
  <si>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</si>
  <si>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</si>
  <si>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</si>
  <si>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</si>
  <si>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</si>
  <si>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</si>
  <si>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</si>
  <si>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</si>
  <si>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</si>
  <si>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</si>
  <si>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</si>
  <si>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</si>
  <si>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</si>
  <si>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</si>
  <si>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</si>
  <si>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</si>
  <si>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</si>
  <si>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</si>
  <si>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</si>
  <si>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</si>
  <si>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</si>
  <si>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</si>
  <si>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</si>
  <si>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</si>
  <si>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</si>
  <si>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</si>
  <si>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</si>
  <si>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</si>
  <si>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</si>
  <si>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</si>
  <si>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</si>
  <si>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</si>
  <si>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</si>
  <si>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</si>
  <si>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</si>
  <si>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</si>
  <si>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</si>
  <si>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</si>
  <si>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</si>
  <si>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</si>
  <si>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</si>
  <si>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</si>
  <si>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</si>
  <si>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</si>
  <si>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</si>
  <si>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</si>
  <si>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</si>
  <si>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</si>
  <si>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</si>
  <si>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</si>
  <si>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</si>
  <si>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</si>
  <si>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</si>
  <si>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</si>
  <si>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</si>
  <si>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</si>
  <si>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</si>
  <si>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</si>
  <si>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</si>
  <si>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</si>
  <si>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</si>
  <si>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</si>
  <si>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</si>
  <si>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</si>
  <si>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</si>
  <si>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</si>
  <si>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</si>
  <si>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</si>
  <si>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</si>
  <si>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</si>
  <si>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</si>
  <si>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</si>
  <si>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</si>
  <si>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</si>
  <si>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</si>
  <si>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</si>
  <si>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</si>
  <si>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</si>
  <si>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</si>
  <si>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</si>
  <si>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</si>
  <si>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</si>
  <si>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</si>
  <si>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</si>
  <si>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</si>
  <si>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</si>
  <si>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</si>
  <si>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</si>
  <si>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</si>
  <si>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</si>
  <si>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</si>
  <si>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</si>
  <si>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</si>
  <si>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</si>
  <si>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</si>
  <si>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</si>
  <si>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</si>
  <si>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</si>
  <si>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</si>
  <si>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</si>
  <si>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</si>
  <si>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</si>
  <si>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</si>
  <si>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</si>
  <si>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</si>
  <si>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</si>
  <si>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</si>
  <si>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</si>
  <si>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</si>
  <si>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</si>
  <si>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</si>
  <si>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</si>
  <si>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</si>
  <si>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</si>
  <si>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</si>
  <si>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</si>
  <si>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</si>
  <si>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</si>
  <si>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</si>
  <si>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</si>
  <si>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</si>
  <si>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</si>
  <si>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</si>
  <si>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</si>
  <si>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</si>
  <si>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</si>
  <si>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</si>
  <si>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</si>
  <si>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</si>
  <si>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</si>
  <si>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</si>
  <si>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</si>
  <si>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</si>
  <si>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</si>
  <si>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</si>
  <si>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</si>
  <si>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</si>
  <si>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</si>
  <si>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</si>
  <si>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</si>
  <si>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</si>
  <si>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</si>
  <si>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</si>
  <si>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</si>
  <si>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</si>
  <si>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</si>
  <si>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</si>
  <si>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</si>
  <si>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</si>
  <si>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</si>
  <si>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</si>
  <si>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</si>
  <si>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</si>
  <si>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</si>
  <si>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</si>
  <si>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</si>
  <si>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</si>
  <si>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</si>
  <si>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</si>
  <si>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</si>
  <si>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</si>
  <si>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</si>
  <si>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</si>
  <si>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</si>
  <si>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</si>
  <si>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</si>
  <si>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</si>
  <si>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</si>
  <si>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</si>
  <si>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</si>
  <si>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</si>
  <si>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</si>
  <si>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</si>
  <si>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</si>
  <si>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</si>
  <si>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</si>
  <si>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</si>
  <si>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</si>
  <si>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</si>
  <si>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</si>
  <si>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</si>
  <si>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</si>
  <si>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</si>
  <si>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</si>
  <si>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</si>
  <si>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</si>
  <si>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</si>
  <si>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</si>
  <si>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</si>
  <si>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</si>
  <si>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</si>
  <si>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</si>
  <si>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</si>
  <si>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</si>
  <si>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</si>
  <si>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</si>
  <si>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</si>
  <si>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</si>
  <si>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</si>
  <si>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</si>
  <si>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</si>
  <si>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</si>
  <si>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</si>
  <si>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</si>
  <si>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</si>
  <si>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</si>
  <si>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</si>
  <si>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</si>
  <si>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</si>
  <si>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</si>
  <si>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</si>
  <si>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</si>
  <si>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</si>
  <si>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</si>
  <si>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</si>
  <si>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</si>
  <si>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</si>
  <si>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</si>
  <si>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</si>
  <si>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</si>
  <si>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</si>
  <si>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</si>
  <si>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</si>
  <si>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</si>
  <si>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</si>
  <si>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</si>
  <si>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</si>
  <si>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</si>
  <si>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</si>
  <si>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</si>
  <si>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</si>
  <si>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</si>
  <si>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</si>
  <si>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</si>
  <si>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</si>
  <si>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</si>
  <si>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</si>
  <si>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</si>
  <si>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</si>
  <si>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</si>
  <si>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</si>
  <si>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</si>
  <si>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</si>
  <si>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</si>
  <si>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</si>
  <si>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</si>
  <si>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</si>
  <si>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</si>
  <si>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</si>
  <si>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</si>
  <si>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</si>
  <si>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</si>
  <si>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</si>
  <si>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</si>
  <si>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</si>
  <si>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</si>
  <si>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</si>
  <si>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</si>
  <si>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</si>
  <si>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</si>
  <si>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</si>
  <si>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</si>
  <si>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</si>
  <si>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</si>
  <si>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</si>
  <si>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</si>
  <si>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</si>
  <si>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</si>
  <si>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</si>
  <si>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</si>
  <si>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</si>
  <si>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</si>
  <si>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</si>
  <si>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</si>
  <si>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</si>
  <si>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</si>
  <si>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</si>
  <si>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</si>
  <si>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</si>
  <si>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</si>
  <si>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</si>
  <si>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</si>
  <si>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</si>
  <si>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</si>
  <si>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</si>
  <si>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</si>
  <si>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</si>
  <si>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</si>
  <si>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</si>
  <si>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</si>
  <si>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</si>
  <si>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</si>
  <si>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</si>
  <si>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</si>
  <si>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</si>
  <si>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</si>
  <si>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</si>
  <si>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</si>
  <si>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</si>
  <si>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</si>
  <si>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</si>
  <si>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</si>
  <si>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</si>
  <si>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</si>
  <si>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</si>
  <si>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</si>
  <si>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</si>
  <si>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</si>
  <si>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</si>
  <si>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</si>
  <si>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</si>
  <si>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</si>
  <si>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</si>
  <si>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</si>
  <si>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</si>
  <si>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</si>
  <si>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</si>
  <si>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</si>
  <si>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</si>
  <si>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</si>
  <si>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</si>
  <si>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</si>
  <si>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</si>
  <si>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</si>
  <si>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</si>
  <si>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</si>
  <si>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</si>
  <si>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</si>
  <si>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</si>
  <si>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</si>
  <si>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</si>
  <si>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</si>
  <si>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</si>
  <si>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</si>
  <si>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</si>
  <si>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</si>
  <si>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</si>
  <si>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</si>
  <si>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</si>
  <si>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</si>
  <si>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</si>
  <si>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</si>
  <si>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</si>
  <si>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</si>
  <si>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</si>
  <si>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</si>
  <si>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</si>
  <si>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</si>
  <si>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</si>
  <si>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</si>
  <si>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</si>
  <si>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</si>
  <si>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</si>
  <si>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</si>
  <si>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</si>
  <si>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</si>
  <si>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</si>
  <si>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</si>
  <si>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</si>
  <si>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</si>
  <si>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</si>
  <si>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</si>
  <si>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</si>
  <si>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</si>
  <si>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</si>
  <si>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</si>
  <si>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</si>
  <si>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</si>
  <si>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</si>
  <si>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</si>
  <si>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</si>
  <si>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</si>
  <si>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</si>
  <si>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</si>
  <si>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</si>
  <si>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</si>
  <si>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</si>
  <si>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</si>
  <si>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</si>
  <si>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</si>
  <si>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</si>
  <si>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</si>
  <si>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</si>
  <si>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</si>
  <si>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</si>
  <si>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</si>
  <si>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</si>
  <si>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</si>
  <si>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</si>
  <si>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</si>
  <si>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</si>
  <si>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</si>
  <si>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</si>
  <si>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</si>
  <si>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</si>
  <si>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</si>
  <si>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</si>
  <si>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</si>
  <si>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</si>
  <si>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</si>
  <si>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</si>
  <si>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</si>
  <si>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</si>
  <si>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</si>
  <si>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</si>
  <si>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</si>
  <si>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</si>
  <si>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</si>
  <si>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</si>
  <si>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</si>
  <si>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</si>
  <si>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</si>
  <si>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</si>
  <si>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</si>
  <si>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</si>
  <si>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</si>
  <si>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</si>
  <si>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</si>
  <si>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</si>
  <si>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</si>
  <si>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</si>
  <si>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</si>
  <si>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</si>
  <si>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</si>
  <si>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</si>
  <si>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</si>
  <si>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</si>
  <si>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</si>
  <si>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</si>
  <si>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</si>
  <si>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</si>
  <si>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</si>
  <si>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</si>
  <si>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</si>
  <si>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</si>
  <si>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</si>
  <si>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</si>
  <si>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</si>
  <si>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</si>
  <si>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</si>
  <si>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</si>
  <si>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</si>
  <si>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</si>
  <si>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</si>
  <si>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</si>
  <si>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</si>
  <si>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</si>
  <si>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</si>
  <si>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</si>
  <si>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</si>
  <si>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</si>
  <si>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</si>
  <si>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</si>
  <si>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</si>
  <si>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</si>
  <si>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</si>
  <si>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</si>
  <si>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</si>
  <si>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</si>
  <si>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</si>
  <si>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</si>
  <si>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</si>
  <si>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</si>
  <si>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</si>
  <si>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</si>
  <si>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</si>
  <si>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</si>
  <si>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</si>
  <si>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</si>
  <si>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</si>
  <si>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</si>
  <si>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</si>
  <si>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</si>
  <si>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</si>
  <si>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</si>
  <si>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</si>
  <si>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</si>
  <si>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</si>
  <si>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</si>
  <si>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</si>
  <si>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</si>
  <si>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</si>
  <si>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</si>
  <si>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</si>
  <si>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</si>
  <si>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</si>
  <si>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</si>
  <si>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</si>
  <si>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</si>
  <si>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</si>
  <si>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</si>
  <si>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</si>
  <si>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</si>
  <si>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</si>
  <si>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</si>
  <si>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</si>
  <si>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</si>
  <si>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</si>
  <si>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</si>
  <si>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</si>
  <si>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</si>
  <si>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</si>
  <si>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</si>
  <si>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</si>
  <si>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</si>
  <si>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</si>
  <si>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</si>
  <si>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</si>
  <si>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</si>
  <si>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</si>
  <si>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</si>
  <si>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</si>
  <si>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</si>
  <si>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</si>
  <si>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</si>
  <si>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</si>
  <si>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</si>
  <si>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</si>
  <si>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</si>
  <si>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</si>
  <si>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</si>
  <si>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</si>
  <si>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</si>
  <si>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</si>
  <si>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</si>
  <si>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</si>
  <si>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</si>
  <si>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</si>
  <si>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</si>
  <si>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</si>
  <si>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</si>
  <si>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</si>
  <si>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</si>
  <si>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</si>
  <si>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</si>
  <si>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</si>
  <si>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</si>
  <si>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</si>
  <si>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</si>
  <si>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</si>
  <si>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</si>
  <si>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</si>
  <si>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</si>
  <si>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</si>
  <si>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</si>
  <si>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</si>
  <si>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</si>
  <si>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</si>
  <si>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</si>
  <si>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</si>
  <si>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</si>
  <si>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</si>
  <si>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</si>
  <si>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</si>
  <si>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</si>
  <si>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</si>
  <si>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</si>
  <si>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</si>
  <si>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</si>
  <si>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</si>
  <si>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</si>
  <si>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</si>
  <si>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</si>
  <si>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</si>
  <si>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</si>
  <si>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</si>
  <si>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</si>
  <si>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</si>
  <si>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</si>
  <si>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</si>
  <si>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</si>
  <si>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</si>
  <si>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</si>
  <si>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</si>
  <si>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</si>
  <si>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</si>
  <si>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</si>
  <si>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</si>
  <si>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</si>
  <si>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</si>
  <si>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</si>
  <si>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</si>
  <si>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</si>
  <si>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</si>
  <si>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</si>
  <si>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</si>
  <si>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</si>
  <si>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</si>
  <si>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</si>
  <si>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</si>
  <si>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</si>
  <si>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</si>
  <si>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</si>
  <si>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</si>
  <si>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</si>
  <si>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</si>
  <si>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</si>
  <si>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</si>
  <si>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</si>
  <si>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</si>
  <si>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</si>
  <si>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</si>
  <si>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</si>
  <si>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</si>
  <si>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</si>
  <si>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</si>
  <si>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</si>
  <si>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</si>
  <si>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</si>
  <si>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</si>
  <si>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</si>
  <si>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</si>
  <si>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</si>
  <si>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</si>
  <si>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</si>
  <si>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</si>
  <si>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</si>
  <si>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</si>
  <si>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</si>
  <si>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</si>
  <si>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</si>
  <si>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</si>
  <si>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</si>
  <si>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</si>
  <si>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</si>
  <si>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</si>
  <si>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</si>
  <si>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</si>
  <si>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</si>
  <si>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</si>
  <si>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</si>
  <si>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</si>
  <si>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</si>
  <si>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</si>
  <si>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</si>
  <si>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</si>
  <si>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</si>
  <si>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</si>
  <si>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</si>
  <si>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</si>
  <si>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</si>
  <si>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</si>
  <si>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</si>
  <si>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</si>
  <si>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</si>
  <si>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</si>
  <si>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</si>
  <si>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</si>
  <si>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</si>
  <si>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</si>
  <si>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</si>
  <si>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</si>
  <si>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</si>
  <si>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</si>
  <si>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</si>
  <si>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</si>
  <si>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</si>
  <si>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</si>
  <si>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</si>
  <si>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</si>
  <si>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</si>
  <si>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</si>
  <si>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</si>
  <si>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</si>
  <si>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</si>
  <si>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</si>
  <si>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</si>
  <si>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</si>
  <si>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</si>
  <si>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</si>
  <si>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</si>
  <si>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</si>
  <si>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</si>
  <si>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</si>
  <si>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</si>
  <si>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</si>
  <si>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</si>
  <si>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</si>
  <si>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</si>
  <si>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</si>
  <si>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</si>
  <si>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</si>
  <si>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</si>
  <si>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</si>
  <si>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</si>
  <si>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</si>
  <si>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</si>
  <si>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</si>
  <si>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</si>
  <si>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</si>
  <si>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</si>
  <si>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</si>
  <si>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</si>
  <si>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</si>
  <si>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</si>
  <si>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</si>
  <si>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</si>
  <si>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</si>
  <si>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</si>
  <si>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</si>
  <si>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</si>
  <si>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</si>
  <si>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</si>
  <si>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</si>
  <si>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</si>
  <si>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</si>
  <si>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</si>
  <si>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</si>
  <si>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</si>
  <si>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</si>
  <si>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</si>
  <si>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</si>
  <si>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</si>
  <si>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</si>
  <si>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</si>
  <si>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</si>
  <si>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</si>
  <si>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</si>
  <si>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</si>
  <si>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</si>
  <si>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</si>
  <si>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</si>
  <si>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</si>
  <si>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</si>
  <si>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</si>
  <si>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</si>
  <si>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</si>
  <si>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</si>
  <si>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</si>
  <si>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</si>
  <si>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</si>
  <si>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</si>
  <si>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</si>
  <si>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</si>
  <si>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</si>
  <si>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</si>
  <si>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</si>
  <si>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</si>
  <si>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</si>
  <si>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</si>
  <si>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</si>
  <si>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</si>
  <si>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</si>
  <si>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</si>
  <si>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</si>
  <si>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</si>
  <si>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</si>
  <si>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</si>
  <si>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</si>
  <si>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</si>
  <si>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</si>
  <si>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</si>
  <si>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</si>
  <si>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</si>
  <si>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</si>
  <si>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</si>
  <si>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</si>
  <si>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</si>
  <si>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</si>
  <si>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</si>
  <si>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</si>
  <si>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</si>
  <si>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</si>
  <si>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</si>
  <si>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</si>
  <si>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</si>
  <si>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</si>
  <si>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</si>
  <si>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</si>
  <si>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</si>
  <si>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</si>
  <si>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</si>
  <si>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</si>
  <si>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</si>
  <si>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</si>
  <si>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</si>
  <si>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</si>
  <si>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</si>
  <si>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</si>
  <si>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</si>
  <si>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</si>
  <si>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</si>
  <si>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</si>
  <si>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</si>
  <si>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</si>
  <si>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</si>
  <si>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</si>
  <si>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</si>
  <si>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</si>
  <si>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</si>
  <si>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</si>
  <si>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</si>
  <si>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</si>
  <si>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</si>
  <si>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</si>
  <si>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</si>
  <si>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</si>
  <si>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</si>
  <si>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</si>
  <si>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</si>
  <si>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</si>
  <si>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</si>
  <si>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</si>
  <si>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</si>
  <si>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</si>
  <si>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</si>
  <si>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</si>
  <si>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</si>
  <si>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</si>
  <si>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</si>
  <si>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</si>
  <si>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</si>
  <si>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</si>
  <si>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</si>
  <si>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</si>
  <si>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</si>
  <si>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</si>
  <si>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</si>
  <si>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</si>
  <si>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</si>
  <si>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</si>
  <si>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</si>
  <si>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</si>
  <si>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</si>
  <si>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</si>
  <si>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</si>
  <si>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</si>
  <si>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</si>
  <si>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</si>
  <si>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</si>
  <si>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</si>
  <si>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</si>
  <si>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</si>
  <si>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</si>
  <si>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</si>
  <si>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</si>
  <si>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</si>
  <si>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</si>
  <si>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</si>
  <si>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</si>
  <si>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</si>
  <si>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</si>
  <si>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</si>
  <si>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</si>
  <si>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</si>
  <si>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</si>
  <si>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</si>
  <si>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</si>
  <si>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</si>
  <si>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</si>
  <si>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</si>
  <si>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</si>
  <si>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</si>
  <si>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</si>
  <si>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</si>
  <si>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</si>
  <si>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</si>
  <si>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</si>
  <si>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</si>
  <si>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</si>
  <si>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</si>
  <si>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</si>
  <si>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</si>
  <si>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</si>
  <si>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</si>
  <si>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</si>
  <si>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</si>
  <si>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</si>
  <si>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</si>
  <si>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</si>
  <si>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</si>
  <si>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</si>
  <si>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</si>
  <si>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</si>
  <si>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</si>
  <si>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</si>
  <si>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</si>
  <si>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</si>
  <si>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</si>
  <si>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</si>
  <si>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</si>
  <si>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</si>
  <si>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</si>
  <si>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</si>
  <si>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</si>
  <si>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</si>
  <si>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</si>
  <si>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</si>
  <si>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</si>
  <si>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</si>
  <si>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</si>
  <si>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</si>
  <si>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</si>
  <si>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</si>
  <si>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</si>
  <si>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</si>
  <si>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</si>
  <si>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</si>
  <si>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</si>
  <si>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</si>
  <si>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</si>
  <si>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</si>
  <si>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</si>
  <si>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</si>
  <si>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</si>
  <si>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</si>
  <si>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</si>
  <si>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</si>
  <si>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</si>
  <si>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</si>
  <si>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</si>
  <si>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</si>
  <si>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</si>
  <si>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</si>
  <si>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</si>
  <si>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</si>
  <si>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</si>
  <si>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</si>
  <si>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</si>
  <si>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</si>
  <si>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</si>
  <si>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</si>
  <si>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</si>
  <si>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</si>
  <si>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</si>
  <si>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</si>
  <si>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</si>
  <si>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</si>
  <si>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</si>
  <si>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</si>
  <si>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</si>
  <si>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</si>
  <si>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</si>
  <si>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</si>
  <si>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</si>
  <si>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</si>
  <si>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</si>
  <si>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</si>
  <si>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</si>
  <si>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</si>
  <si>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</si>
  <si>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</si>
  <si>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</si>
  <si>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</si>
  <si>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</si>
  <si>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</si>
  <si>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</si>
  <si>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</si>
  <si>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</si>
  <si>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</si>
  <si>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</si>
  <si>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</si>
  <si>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</si>
  <si>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</si>
  <si>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</si>
  <si>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</si>
  <si>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</si>
  <si>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</si>
  <si>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</si>
  <si>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</si>
  <si>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</si>
  <si>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</si>
  <si>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</si>
  <si>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</si>
  <si>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</si>
  <si>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</si>
  <si>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</si>
  <si>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</si>
  <si>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</si>
  <si>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</si>
  <si>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</si>
  <si>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</si>
  <si>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</si>
  <si>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</si>
  <si>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</si>
  <si>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</si>
  <si>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</si>
  <si>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</si>
  <si>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</si>
  <si>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</si>
  <si>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</si>
  <si>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</si>
  <si>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</si>
  <si>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</si>
  <si>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</si>
  <si>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</si>
  <si>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</si>
  <si>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</si>
  <si>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</si>
  <si>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</si>
  <si>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</si>
  <si>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</si>
  <si>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</si>
  <si>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</si>
  <si>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</si>
  <si>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</si>
  <si>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</si>
  <si>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</si>
  <si>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</si>
  <si>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</si>
  <si>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</si>
  <si>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</si>
  <si>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</si>
  <si>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</si>
  <si>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</si>
  <si>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</si>
  <si>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</si>
  <si>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</si>
  <si>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</si>
  <si>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</si>
  <si>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</si>
  <si>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</si>
  <si>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</si>
  <si>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</si>
  <si>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</si>
  <si>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</si>
  <si>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</si>
  <si>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</si>
  <si>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</si>
  <si>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</si>
  <si>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</si>
  <si>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</si>
  <si>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</si>
  <si>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</si>
  <si>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</si>
  <si>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</si>
  <si>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</si>
  <si>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</si>
  <si>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</si>
  <si>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</si>
  <si>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</si>
  <si>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</si>
  <si>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</si>
  <si>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</si>
  <si>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</si>
  <si>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</si>
  <si>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</si>
  <si>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</si>
  <si>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</si>
  <si>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</si>
  <si>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</si>
  <si>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</si>
  <si>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</si>
  <si>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</si>
  <si>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</si>
  <si>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</si>
  <si>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</si>
  <si>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</si>
  <si>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</si>
  <si>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</si>
  <si>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</si>
  <si>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</si>
  <si>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</si>
  <si>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</si>
  <si>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</si>
  <si>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</si>
  <si>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</si>
  <si>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</si>
  <si>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</si>
  <si>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</si>
  <si>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</si>
  <si>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</si>
  <si>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</si>
  <si>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</si>
  <si>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</si>
  <si>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</si>
  <si>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</si>
  <si>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</si>
  <si>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</si>
  <si>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</si>
  <si>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</si>
  <si>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</si>
  <si>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</si>
  <si>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</si>
  <si>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</si>
  <si>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</si>
  <si>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</si>
  <si>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</si>
  <si>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</si>
  <si>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</si>
  <si>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</si>
  <si>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</si>
  <si>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</si>
  <si>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</si>
  <si>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</si>
  <si>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</si>
  <si>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</si>
  <si>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</si>
  <si>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</si>
  <si>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</si>
  <si>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</si>
  <si>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</si>
  <si>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</si>
  <si>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</si>
  <si>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</si>
  <si>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</si>
  <si>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</si>
  <si>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</si>
  <si>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</si>
  <si>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</si>
  <si>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</si>
  <si>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</si>
  <si>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</si>
  <si>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</si>
  <si>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</si>
  <si>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</si>
  <si>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</si>
  <si>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</si>
  <si>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</si>
  <si>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</si>
  <si>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</si>
  <si>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</si>
  <si>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</si>
  <si>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</si>
  <si>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</si>
  <si>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</si>
  <si>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</si>
  <si>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</si>
  <si>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</si>
  <si>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</si>
  <si>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</si>
  <si>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</si>
  <si>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</si>
  <si>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</si>
  <si>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</si>
  <si>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</si>
  <si>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</si>
  <si>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</si>
  <si>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</si>
  <si>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</si>
  <si>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</si>
  <si>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</si>
  <si>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</si>
  <si>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</si>
  <si>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</si>
  <si>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</si>
  <si>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</si>
  <si>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</si>
  <si>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</si>
  <si>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</si>
  <si>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</si>
  <si>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</si>
  <si>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</si>
  <si>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</si>
  <si>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</si>
  <si>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</si>
  <si>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</si>
  <si>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</si>
  <si>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</si>
  <si>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</si>
  <si>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</si>
  <si>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</si>
  <si>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</si>
  <si>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</si>
  <si>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</si>
  <si>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</si>
  <si>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</si>
  <si>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</si>
  <si>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</si>
  <si>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</si>
  <si>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</si>
  <si>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</si>
  <si>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</si>
  <si>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</si>
  <si>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</si>
  <si>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</si>
  <si>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</si>
  <si>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</si>
  <si>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</si>
  <si>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</si>
  <si>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</si>
  <si>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</si>
  <si>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</si>
  <si>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</si>
  <si>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</si>
  <si>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</si>
  <si>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</si>
  <si>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</si>
  <si>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</si>
  <si>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</si>
  <si>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</si>
  <si>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</si>
  <si>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</si>
  <si>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</si>
  <si>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</si>
  <si>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</si>
  <si>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</si>
  <si>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</si>
  <si>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</si>
  <si>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</si>
  <si>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</si>
  <si>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</si>
  <si>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</si>
  <si>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</si>
  <si>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</si>
  <si>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</si>
  <si>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</si>
  <si>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</si>
  <si>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</si>
  <si>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</si>
  <si>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</si>
  <si>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</si>
  <si>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</si>
  <si>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</si>
  <si>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</si>
  <si>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</si>
  <si>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</si>
  <si>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</si>
  <si>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</si>
  <si>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</si>
  <si>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</si>
  <si>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</si>
  <si>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</si>
  <si>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</si>
  <si>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</si>
  <si>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</si>
  <si>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</si>
  <si>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</si>
  <si>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</si>
  <si>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</si>
  <si>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</si>
  <si>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</si>
  <si>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</si>
  <si>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</si>
  <si>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</si>
  <si>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</si>
  <si>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</si>
  <si>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</si>
  <si>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</si>
  <si>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</si>
  <si>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</si>
  <si>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</si>
  <si>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</si>
  <si>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</si>
  <si>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</si>
  <si>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</si>
  <si>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</si>
  <si>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</si>
  <si>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</si>
  <si>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</si>
  <si>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</si>
  <si>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</si>
  <si>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</si>
  <si>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</si>
  <si>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</si>
  <si>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</si>
  <si>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</si>
  <si>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</si>
  <si>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</si>
  <si>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</si>
  <si>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</si>
  <si>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</si>
  <si>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</si>
  <si>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</si>
  <si>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</si>
  <si>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</si>
  <si>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</si>
  <si>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</si>
  <si>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</si>
  <si>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</si>
  <si>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</si>
  <si>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</si>
  <si>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</si>
  <si>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</si>
  <si>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</si>
  <si>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</si>
  <si>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</si>
  <si>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</si>
  <si>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</si>
  <si>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</si>
  <si>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</si>
  <si>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</si>
  <si>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</si>
  <si>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</si>
  <si>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</si>
  <si>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</si>
  <si>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</si>
  <si>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</si>
  <si>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</si>
  <si>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</si>
  <si>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</si>
  <si>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</si>
  <si>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</si>
  <si>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</si>
  <si>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</si>
  <si>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</si>
  <si>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</si>
  <si>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</si>
  <si>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</si>
  <si>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</si>
  <si>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</si>
  <si>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</si>
  <si>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</si>
  <si>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</si>
  <si>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</si>
  <si>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</si>
  <si>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</si>
  <si>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</si>
  <si>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</si>
  <si>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</si>
  <si>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</si>
  <si>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</si>
  <si>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</si>
  <si>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</si>
  <si>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</si>
  <si>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</si>
  <si>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</si>
  <si>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</si>
  <si>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</si>
  <si>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</si>
  <si>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</si>
  <si>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</si>
  <si>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</si>
  <si>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</si>
  <si>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</si>
  <si>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</si>
  <si>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</si>
  <si>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</si>
  <si>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</si>
  <si>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</si>
  <si>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</si>
  <si>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</si>
  <si>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</si>
  <si>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</si>
  <si>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</si>
  <si>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</si>
  <si>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</si>
  <si>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</si>
  <si>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</si>
  <si>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</si>
  <si>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</si>
  <si>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</si>
  <si>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</si>
  <si>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</si>
  <si>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</si>
  <si>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</si>
  <si>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</si>
  <si>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</si>
  <si>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</si>
  <si>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</si>
  <si>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</si>
  <si>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</si>
  <si>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</si>
  <si>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</si>
  <si>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</si>
  <si>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</si>
  <si>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</si>
  <si>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</si>
  <si>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</si>
  <si>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</si>
  <si>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</si>
  <si>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</si>
  <si>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</si>
  <si>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</si>
  <si>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</si>
  <si>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</si>
  <si>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</si>
  <si>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</si>
  <si>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</si>
  <si>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</si>
  <si>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</si>
  <si>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</si>
  <si>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</si>
  <si>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</si>
  <si>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</si>
  <si>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</si>
  <si>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</si>
  <si>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</si>
  <si>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</si>
  <si>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</si>
  <si>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</si>
  <si>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</si>
  <si>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</si>
  <si>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</si>
  <si>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</si>
  <si>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</si>
  <si>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</si>
  <si>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</si>
  <si>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</si>
  <si>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</si>
  <si>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</si>
  <si>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</si>
  <si>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</si>
  <si>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</si>
  <si>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</si>
  <si>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</si>
  <si>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</si>
  <si>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</si>
  <si>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</si>
  <si>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</si>
  <si>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</si>
  <si>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</si>
  <si>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</si>
  <si>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</si>
  <si>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</si>
  <si>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</si>
  <si>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</si>
  <si>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</si>
  <si>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</si>
  <si>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</si>
  <si>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</si>
  <si>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</si>
  <si>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</si>
  <si>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</si>
  <si>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</si>
  <si>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</si>
  <si>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</si>
  <si>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</si>
  <si>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</si>
  <si>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</si>
  <si>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</si>
  <si>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</si>
  <si>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</si>
  <si>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</si>
  <si>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</si>
  <si>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</si>
  <si>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</si>
  <si>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</si>
  <si>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</si>
  <si>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</si>
  <si>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</si>
  <si>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</si>
  <si>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</si>
  <si>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</si>
  <si>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</si>
  <si>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</si>
  <si>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</si>
  <si>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</si>
  <si>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</si>
  <si>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</si>
  <si>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</si>
  <si>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</si>
  <si>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</si>
  <si>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</si>
  <si>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</si>
  <si>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</si>
  <si>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</si>
  <si>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</si>
  <si>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</si>
  <si>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</si>
  <si>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</si>
  <si>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</si>
  <si>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</si>
  <si>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</si>
  <si>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</si>
  <si>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</si>
  <si>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</si>
  <si>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</si>
  <si>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</si>
  <si>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</si>
  <si>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</si>
  <si>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</si>
  <si>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</si>
  <si>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</si>
  <si>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</si>
  <si>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</si>
  <si>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</si>
  <si>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</si>
  <si>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</si>
  <si>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</si>
  <si>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</si>
  <si>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</si>
  <si>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</si>
  <si>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</si>
  <si>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</si>
  <si>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</si>
  <si>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</si>
  <si>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</si>
  <si>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</si>
  <si>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</si>
  <si>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</si>
  <si>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</si>
  <si>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</si>
  <si>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</si>
  <si>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</si>
  <si>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</si>
  <si>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</si>
  <si>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</si>
  <si>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</si>
  <si>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</si>
  <si>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</si>
  <si>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</si>
  <si>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</si>
  <si>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</si>
  <si>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</si>
  <si>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</si>
  <si>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</si>
  <si>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</si>
  <si>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</si>
  <si>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</si>
  <si>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</si>
  <si>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</si>
  <si>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</si>
  <si>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</si>
  <si>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</si>
  <si>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</si>
  <si>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</si>
  <si>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</si>
  <si>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</si>
  <si>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</si>
  <si>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</si>
  <si>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</si>
  <si>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</si>
  <si>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</si>
  <si>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</si>
  <si>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</si>
  <si>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</si>
  <si>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</si>
  <si>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</si>
  <si>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</si>
  <si>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</si>
  <si>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</si>
  <si>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</si>
  <si>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</si>
  <si>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</si>
  <si>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</si>
  <si>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</si>
  <si>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</si>
  <si>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</si>
  <si>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</si>
  <si>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</si>
  <si>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</si>
  <si>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</si>
  <si>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</si>
  <si>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</si>
  <si>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</si>
  <si>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</si>
  <si>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</si>
  <si>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</si>
  <si>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</si>
  <si>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</si>
  <si>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</si>
  <si>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</si>
  <si>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</si>
  <si>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</si>
  <si>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</si>
  <si>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</si>
  <si>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</si>
  <si>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</si>
  <si>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</si>
  <si>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</si>
  <si>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</si>
  <si>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</si>
  <si>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</si>
  <si>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</si>
  <si>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</si>
  <si>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</si>
  <si>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</si>
  <si>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</si>
  <si>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</si>
  <si>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</si>
  <si>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</si>
  <si>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</si>
  <si>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</si>
  <si>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</si>
  <si>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</si>
  <si>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</si>
  <si>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</si>
  <si>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</si>
  <si>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</si>
  <si>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</si>
  <si>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</si>
  <si>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</si>
  <si>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</si>
  <si>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</si>
  <si>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</si>
  <si>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</si>
  <si>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</si>
  <si>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</si>
  <si>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</si>
  <si>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</si>
  <si>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</si>
  <si>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</si>
  <si>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</si>
  <si>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</si>
  <si>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</si>
  <si>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</si>
  <si>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</si>
  <si>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</si>
  <si>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</si>
  <si>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</si>
  <si>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</si>
  <si>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</si>
  <si>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</si>
  <si>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</si>
  <si>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</si>
  <si>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</si>
  <si>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</si>
  <si>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</si>
  <si>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</si>
  <si>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</si>
  <si>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</si>
  <si>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</si>
  <si>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</si>
  <si>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</si>
  <si>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</si>
  <si>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</si>
  <si>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</si>
  <si>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</si>
  <si>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</si>
  <si>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</si>
  <si>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</si>
  <si>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</si>
  <si>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</si>
  <si>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</si>
  <si>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</si>
  <si>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</si>
  <si>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</si>
  <si>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</si>
  <si>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</si>
  <si>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</si>
  <si>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</si>
  <si>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</si>
  <si>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</si>
  <si>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</si>
  <si>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</si>
  <si>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</si>
  <si>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</si>
  <si>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</si>
  <si>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</si>
  <si>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</si>
  <si>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</si>
  <si>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</si>
  <si>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</si>
  <si>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</si>
  <si>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</si>
  <si>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</si>
  <si>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</si>
  <si>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</si>
  <si>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</si>
  <si>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</si>
  <si>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</si>
  <si>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</si>
  <si>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</si>
  <si>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</si>
  <si>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</si>
  <si>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</si>
  <si>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</si>
  <si>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</si>
  <si>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</si>
  <si>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</si>
  <si>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</si>
  <si>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</si>
  <si>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</si>
  <si>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</si>
  <si>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</si>
  <si>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</si>
  <si>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</si>
  <si>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</si>
  <si>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</si>
  <si>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</si>
  <si>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</si>
  <si>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</si>
  <si>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</si>
  <si>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</si>
  <si>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</si>
  <si>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</si>
  <si>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</si>
  <si>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</si>
  <si>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</si>
  <si>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</si>
  <si>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</si>
  <si>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</si>
  <si>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</si>
  <si>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</si>
  <si>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</si>
  <si>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</si>
  <si>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</si>
  <si>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</si>
  <si>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</si>
  <si>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</si>
  <si>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</si>
  <si>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</si>
  <si>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</si>
  <si>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</si>
  <si>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</si>
  <si>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</si>
  <si>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</si>
  <si>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</si>
  <si>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</si>
  <si>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</si>
  <si>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</si>
  <si>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</si>
  <si>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</si>
  <si>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</si>
  <si>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</si>
  <si>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</si>
  <si>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</si>
  <si>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</si>
  <si>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</si>
  <si>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</si>
  <si>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</si>
  <si>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</si>
  <si>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</si>
  <si>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</si>
  <si>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</si>
  <si>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</si>
  <si>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</si>
  <si>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</si>
  <si>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</si>
  <si>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</si>
  <si>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</si>
  <si>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</si>
  <si>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</si>
  <si>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</si>
  <si>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</si>
  <si>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</si>
  <si>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</si>
  <si>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</si>
  <si>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</si>
  <si>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</si>
  <si>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</si>
  <si>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</si>
  <si>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</si>
  <si>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</si>
  <si>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</si>
  <si>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</si>
  <si>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</si>
  <si>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</si>
  <si>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</si>
  <si>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</si>
  <si>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</si>
  <si>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</si>
  <si>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</si>
  <si>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</si>
  <si>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</si>
  <si>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</si>
  <si>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</si>
  <si>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</si>
  <si>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</si>
  <si>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</si>
  <si>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</si>
  <si>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</si>
  <si>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</si>
  <si>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</si>
  <si>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</si>
  <si>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</si>
  <si>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</si>
  <si>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</si>
  <si>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</si>
  <si>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</si>
  <si>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</si>
  <si>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</si>
  <si>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</si>
  <si>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</si>
  <si>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</si>
  <si>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</si>
  <si>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</si>
  <si>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</si>
  <si>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</si>
  <si>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</si>
  <si>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</si>
  <si>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</si>
  <si>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</si>
  <si>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</si>
  <si>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</si>
  <si>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</si>
  <si>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</si>
  <si>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</si>
  <si>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</si>
  <si>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</si>
  <si>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</si>
  <si>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</si>
  <si>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</si>
  <si>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</si>
  <si>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</si>
  <si>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</si>
  <si>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</si>
  <si>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</si>
  <si>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</si>
  <si>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</si>
  <si>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</si>
  <si>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</si>
  <si>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</si>
  <si>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</si>
  <si>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</si>
  <si>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</si>
  <si>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</si>
  <si>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</si>
  <si>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</si>
  <si>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</si>
  <si>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</si>
  <si>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</si>
  <si>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</si>
  <si>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</si>
  <si>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</si>
  <si>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</si>
  <si>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</si>
  <si>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</si>
  <si>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</si>
  <si>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</si>
  <si>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</si>
  <si>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</si>
  <si>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</si>
  <si>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</si>
  <si>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</si>
  <si>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</si>
  <si>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</si>
  <si>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</si>
  <si>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</si>
  <si>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</si>
  <si>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</si>
  <si>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</si>
  <si>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</si>
  <si>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</si>
  <si>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</si>
  <si>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</si>
  <si>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</si>
  <si>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</si>
  <si>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</si>
  <si>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</si>
  <si>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</si>
  <si>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</si>
  <si>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</si>
  <si>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</si>
  <si>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</si>
  <si>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</si>
  <si>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</si>
  <si>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</si>
  <si>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</si>
  <si>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</si>
  <si>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</si>
  <si>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</si>
  <si>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</si>
  <si>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</si>
  <si>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</si>
  <si>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</si>
  <si>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</si>
  <si>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</si>
  <si>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</si>
  <si>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</si>
  <si>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</si>
  <si>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</si>
  <si>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</si>
  <si>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</si>
  <si>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</si>
  <si>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</si>
  <si>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</si>
  <si>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</si>
  <si>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</si>
  <si>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</si>
  <si>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</si>
  <si>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</si>
  <si>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</si>
  <si>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</si>
  <si>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</si>
  <si>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</si>
  <si>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</si>
  <si>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</si>
  <si>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</si>
  <si>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</si>
  <si>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</si>
  <si>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</si>
  <si>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</si>
  <si>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</si>
  <si>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</si>
  <si>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</si>
  <si>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</si>
  <si>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</si>
  <si>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</si>
  <si>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</si>
  <si>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</si>
  <si>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</si>
  <si>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</si>
  <si>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</si>
  <si>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</si>
  <si>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</si>
  <si>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</si>
  <si>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</si>
  <si>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</si>
  <si>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</si>
  <si>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</si>
  <si>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</si>
  <si>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</si>
  <si>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</si>
  <si>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</si>
  <si>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</si>
  <si>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</si>
  <si>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</si>
  <si>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</si>
  <si>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</si>
  <si>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</si>
  <si>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</si>
  <si>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</si>
  <si>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</si>
  <si>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</si>
  <si>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</si>
  <si>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</si>
  <si>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</si>
  <si>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</si>
  <si>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</si>
  <si>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</si>
  <si>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</si>
  <si>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</si>
  <si>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</si>
  <si>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</si>
  <si>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</si>
  <si>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</si>
  <si>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</si>
  <si>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</si>
  <si>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</si>
  <si>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</si>
  <si>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</si>
  <si>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</si>
  <si>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</si>
  <si>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</si>
  <si>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</si>
  <si>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</si>
  <si>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</si>
  <si>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</si>
  <si>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</si>
  <si>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</si>
  <si>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</si>
  <si>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</si>
  <si>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</si>
  <si>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</si>
  <si>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</si>
  <si>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</si>
  <si>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</si>
  <si>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</si>
  <si>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</si>
  <si>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</si>
  <si>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</si>
  <si>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</si>
  <si>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</si>
  <si>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</si>
  <si>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</si>
  <si>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</si>
  <si>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</si>
  <si>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</si>
  <si>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</si>
  <si>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</si>
  <si>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</si>
  <si>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</si>
  <si>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</si>
  <si>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</si>
  <si>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</si>
  <si>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</si>
  <si>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</si>
  <si>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</si>
  <si>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</si>
  <si>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</si>
  <si>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</si>
  <si>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</si>
  <si>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</si>
  <si>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</si>
  <si>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</si>
  <si>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</si>
  <si>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</si>
  <si>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</si>
  <si>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</si>
  <si>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</si>
  <si>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</si>
  <si>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</si>
  <si>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</si>
  <si>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</si>
  <si>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</si>
  <si>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</si>
  <si>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</si>
  <si>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</si>
  <si>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</si>
  <si>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</si>
  <si>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</si>
  <si>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</si>
  <si>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</si>
  <si>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</si>
  <si>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</si>
  <si>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</si>
  <si>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</si>
  <si>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</si>
  <si>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</si>
  <si>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</si>
  <si>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</si>
  <si>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</si>
  <si>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</si>
  <si>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</si>
  <si>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</si>
  <si>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</si>
  <si>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</si>
  <si>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</si>
  <si>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</si>
  <si>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</si>
  <si>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</si>
  <si>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</si>
  <si>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</si>
  <si>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</si>
  <si>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</si>
  <si>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</si>
  <si>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</si>
  <si>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</si>
  <si>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</si>
  <si>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</si>
  <si>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</si>
  <si>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</si>
  <si>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</si>
  <si>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</si>
  <si>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</si>
  <si>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</si>
  <si>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</si>
  <si>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</si>
  <si>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</si>
  <si>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</si>
  <si>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</si>
  <si>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</si>
  <si>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</si>
  <si>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</si>
  <si>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</si>
  <si>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</si>
  <si>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</si>
  <si>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</si>
  <si>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</si>
  <si>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</si>
  <si>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</si>
  <si>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</si>
  <si>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</si>
  <si>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</si>
  <si>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</si>
  <si>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</si>
  <si>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</si>
  <si>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</si>
  <si>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</si>
  <si>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</si>
  <si>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</si>
  <si>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</si>
  <si>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</si>
  <si>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</si>
  <si>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</si>
  <si>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</si>
  <si>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</si>
  <si>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</si>
  <si>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</si>
  <si>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</si>
  <si>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</si>
  <si>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</si>
  <si>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</si>
  <si>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</si>
  <si>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</si>
  <si>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</si>
  <si>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</si>
  <si>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</si>
  <si>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</si>
  <si>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</si>
  <si>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</si>
  <si>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</si>
  <si>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</si>
  <si>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</si>
  <si>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</si>
  <si>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</si>
  <si>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</si>
  <si>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</si>
  <si>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</si>
  <si>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</si>
  <si>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</si>
  <si>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</si>
  <si>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</si>
  <si>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</si>
  <si>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</si>
  <si>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</si>
  <si>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</si>
  <si>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</si>
  <si>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</si>
  <si>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</si>
  <si>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</si>
  <si>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</si>
  <si>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</si>
  <si>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</si>
  <si>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</si>
  <si>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</si>
  <si>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</si>
  <si>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</si>
  <si>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</si>
  <si>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</si>
  <si>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</si>
  <si>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</si>
  <si>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</si>
  <si>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</si>
  <si>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</si>
  <si>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</si>
  <si>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</si>
  <si>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</si>
  <si>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</si>
  <si>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</si>
  <si>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</si>
  <si>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</si>
  <si>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</si>
  <si>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</si>
  <si>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</si>
  <si>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</si>
  <si>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</si>
  <si>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</si>
  <si>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</si>
  <si>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</si>
  <si>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</si>
  <si>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</si>
  <si>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</si>
  <si>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</si>
  <si>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</si>
  <si>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</si>
  <si>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</si>
  <si>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</si>
  <si>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</si>
  <si>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</si>
  <si>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</si>
  <si>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</si>
  <si>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</si>
  <si>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</si>
  <si>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</si>
  <si>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</si>
  <si>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</si>
  <si>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</si>
  <si>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</si>
  <si>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</si>
  <si>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</si>
  <si>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</si>
  <si>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</si>
  <si>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</si>
  <si>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</si>
  <si>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</si>
  <si>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</si>
  <si>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</si>
  <si>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</si>
  <si>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</si>
  <si>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</si>
  <si>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</si>
  <si>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</si>
  <si>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</si>
  <si>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</si>
  <si>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</si>
  <si>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</si>
  <si>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</si>
  <si>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</si>
  <si>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</si>
  <si>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</si>
  <si>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</si>
  <si>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</si>
  <si>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</si>
  <si>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</si>
  <si>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</si>
  <si>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</si>
  <si>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</si>
  <si>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</si>
  <si>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</si>
  <si>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</si>
  <si>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</si>
  <si>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</si>
  <si>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</si>
  <si>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</si>
  <si>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</si>
  <si>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</si>
  <si>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</si>
  <si>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</si>
  <si>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</si>
  <si>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</si>
  <si>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</si>
  <si>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</si>
  <si>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</si>
  <si>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</si>
  <si>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</si>
  <si>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</si>
  <si>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</si>
  <si>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</si>
  <si>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</si>
  <si>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</si>
  <si>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</si>
  <si>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</si>
  <si>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</si>
  <si>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</si>
  <si>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</si>
  <si>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</si>
  <si>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</si>
  <si>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</si>
  <si>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</si>
  <si>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</si>
  <si>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</si>
  <si>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</si>
  <si>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</si>
  <si>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</si>
  <si>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</si>
  <si>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</si>
  <si>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</si>
  <si>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</si>
  <si>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</si>
  <si>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</si>
  <si>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</si>
  <si>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</si>
  <si>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</si>
  <si>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</si>
  <si>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</si>
  <si>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</si>
  <si>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</si>
  <si>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</si>
  <si>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</si>
  <si>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</si>
  <si>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</si>
  <si>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</si>
  <si>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</si>
  <si>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</si>
  <si>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</si>
  <si>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</si>
  <si>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</si>
  <si>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</si>
  <si>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</si>
  <si>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</si>
  <si>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</si>
  <si>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</si>
  <si>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</si>
  <si>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</si>
  <si>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</si>
  <si>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</si>
  <si>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</si>
  <si>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</si>
  <si>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</si>
  <si>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</si>
  <si>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</si>
  <si>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</si>
  <si>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</si>
  <si>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</si>
  <si>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</si>
  <si>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</si>
  <si>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</si>
  <si>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</si>
  <si>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</si>
  <si>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</si>
  <si>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</si>
  <si>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</si>
  <si>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</si>
  <si>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</si>
  <si>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</si>
  <si>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</si>
  <si>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</si>
  <si>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</si>
  <si>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</si>
  <si>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</si>
  <si>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</si>
  <si>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</si>
  <si>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</si>
  <si>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</si>
  <si>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</si>
  <si>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</si>
  <si>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</si>
  <si>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</si>
  <si>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</si>
  <si>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</si>
  <si>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</si>
  <si>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</si>
  <si>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</si>
  <si>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</si>
  <si>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</si>
  <si>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</si>
  <si>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</si>
  <si>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</si>
  <si>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</si>
  <si>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</si>
  <si>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</si>
  <si>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</si>
  <si>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</si>
  <si>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</si>
  <si>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</si>
  <si>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</si>
  <si>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</si>
  <si>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</si>
  <si>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</si>
  <si>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</si>
  <si>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</si>
  <si>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</si>
  <si>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</si>
  <si>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</si>
  <si>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</si>
  <si>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</si>
  <si>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</si>
  <si>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</si>
  <si>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</si>
  <si>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</si>
  <si>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</si>
  <si>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</si>
  <si>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</si>
  <si>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</si>
  <si>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</si>
  <si>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</si>
  <si>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</si>
  <si>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</si>
  <si>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</si>
  <si>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</si>
  <si>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</si>
  <si>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</si>
  <si>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</si>
  <si>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</si>
  <si>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</si>
  <si>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</si>
  <si>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</si>
  <si>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</si>
  <si>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</si>
  <si>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</si>
  <si>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</si>
  <si>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</si>
  <si>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</si>
  <si>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</si>
  <si>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</si>
  <si>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</si>
  <si>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</si>
  <si>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</si>
  <si>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</si>
  <si>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</si>
  <si>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</si>
  <si>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</si>
  <si>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</si>
  <si>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</si>
  <si>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</si>
  <si>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</si>
  <si>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</si>
  <si>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</si>
  <si>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</si>
  <si>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</si>
  <si>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</si>
  <si>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</si>
  <si>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</si>
  <si>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</si>
  <si>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</si>
  <si>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</si>
  <si>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</si>
  <si>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</si>
  <si>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</si>
  <si>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</si>
  <si>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</si>
  <si>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</si>
  <si>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</si>
  <si>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</si>
  <si>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</si>
  <si>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</si>
  <si>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</si>
  <si>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</si>
  <si>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</si>
  <si>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</si>
  <si>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</si>
  <si>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</si>
  <si>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</si>
  <si>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</si>
  <si>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</si>
  <si>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</si>
  <si>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</si>
  <si>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</si>
  <si>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</si>
  <si>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</si>
  <si>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</si>
  <si>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</si>
  <si>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</si>
  <si>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</si>
  <si>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</si>
  <si>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</si>
  <si>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</si>
  <si>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</si>
  <si>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</si>
  <si>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</si>
  <si>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</si>
  <si>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</si>
  <si>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</si>
  <si>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</si>
  <si>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</si>
  <si>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</si>
  <si>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</si>
  <si>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</si>
  <si>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</si>
  <si>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</si>
  <si>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</si>
  <si>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</si>
  <si>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</si>
  <si>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</si>
  <si>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</si>
  <si>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</si>
  <si>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</si>
  <si>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</si>
  <si>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</si>
  <si>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</si>
  <si>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</si>
  <si>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</si>
  <si>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</si>
  <si>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</si>
  <si>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</si>
  <si>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</si>
  <si>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</si>
  <si>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</si>
  <si>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</si>
  <si>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</si>
  <si>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</si>
  <si>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</si>
  <si>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</si>
  <si>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</si>
  <si>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</si>
  <si>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</si>
  <si>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</si>
  <si>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</si>
  <si>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</si>
  <si>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</si>
  <si>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</si>
  <si>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</si>
  <si>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</si>
  <si>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</si>
  <si>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</si>
  <si>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</si>
  <si>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</si>
  <si>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</si>
  <si>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</si>
  <si>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</si>
  <si>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</si>
  <si>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</si>
  <si>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</si>
  <si>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</si>
  <si>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</si>
  <si>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</si>
  <si>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</si>
  <si>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</si>
  <si>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</si>
  <si>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</si>
  <si>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</si>
  <si>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</si>
  <si>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</si>
  <si>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</si>
  <si>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</si>
  <si>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</si>
  <si>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</si>
  <si>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</si>
  <si>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</si>
  <si>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</si>
  <si>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</si>
  <si>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</si>
  <si>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</si>
  <si>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</si>
  <si>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</si>
  <si>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</si>
  <si>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</si>
  <si>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</si>
  <si>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</si>
  <si>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</si>
  <si>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</si>
  <si>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</si>
  <si>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</si>
  <si>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</si>
  <si>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</si>
  <si>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</si>
  <si>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</si>
  <si>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</si>
  <si>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</si>
  <si>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</si>
  <si>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</si>
  <si>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</si>
  <si>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</si>
  <si>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</si>
  <si>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</si>
  <si>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</si>
  <si>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</si>
  <si>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</si>
  <si>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</si>
  <si>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</si>
  <si>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</si>
  <si>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</si>
  <si>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</si>
  <si>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</si>
  <si>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</si>
  <si>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</si>
  <si>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</si>
  <si>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</si>
  <si>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</si>
  <si>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</si>
  <si>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</si>
  <si>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</si>
  <si>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</si>
  <si>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</si>
  <si>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</si>
  <si>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</si>
  <si>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</si>
  <si>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</si>
  <si>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</si>
  <si>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</si>
  <si>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</si>
  <si>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</si>
  <si>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</si>
  <si>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</si>
  <si>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</si>
  <si>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</si>
  <si>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</si>
  <si>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</si>
  <si>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</si>
  <si>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</si>
  <si>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</si>
  <si>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</si>
  <si>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</si>
  <si>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</si>
  <si>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</si>
  <si>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</si>
  <si>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</si>
  <si>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</si>
  <si>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</si>
  <si>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</si>
  <si>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</si>
  <si>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</si>
  <si>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</si>
  <si>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</si>
  <si>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</si>
  <si>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</si>
  <si>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</si>
  <si>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</si>
  <si>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</si>
  <si>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</si>
  <si>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</si>
  <si>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</si>
  <si>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</si>
  <si>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</si>
  <si>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</si>
  <si>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</si>
  <si>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</si>
  <si>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</si>
  <si>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</si>
  <si>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</si>
  <si>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</si>
  <si>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</si>
  <si>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</si>
  <si>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</si>
  <si>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</si>
  <si>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</si>
  <si>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</si>
  <si>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</si>
  <si>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</si>
  <si>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</si>
  <si>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</si>
  <si>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</si>
  <si>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</si>
  <si>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</si>
  <si>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</si>
  <si>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</si>
  <si>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</si>
  <si>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</si>
  <si>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</si>
  <si>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</si>
  <si>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</si>
  <si>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</si>
  <si>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</si>
  <si>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</si>
  <si>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</si>
  <si>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</si>
  <si>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</si>
  <si>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</si>
  <si>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</si>
  <si>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</si>
  <si>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</si>
  <si>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</si>
  <si>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</si>
  <si>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</si>
  <si>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</si>
  <si>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</si>
  <si>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</si>
  <si>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</si>
  <si>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</si>
  <si>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</si>
  <si>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</si>
  <si>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</si>
  <si>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</si>
  <si>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</si>
  <si>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</si>
  <si>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</si>
  <si>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</si>
  <si>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</si>
  <si>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</si>
  <si>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</si>
  <si>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</si>
  <si>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</si>
  <si>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</si>
  <si>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</si>
  <si>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</si>
  <si>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</si>
  <si>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</si>
  <si>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</si>
  <si>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</si>
  <si>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</si>
  <si>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</si>
  <si>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</si>
  <si>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</si>
  <si>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</si>
  <si>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</si>
  <si>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</si>
  <si>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</si>
  <si>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</si>
  <si>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</si>
  <si>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</si>
  <si>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</si>
  <si>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</si>
  <si>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</si>
  <si>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</si>
  <si>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</si>
  <si>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</si>
  <si>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</si>
  <si>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</si>
  <si>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</si>
  <si>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</si>
  <si>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</si>
  <si>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</si>
  <si>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</si>
  <si>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</si>
  <si>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</si>
  <si>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</si>
  <si>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</si>
  <si>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</si>
  <si>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</si>
  <si>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</si>
  <si>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</si>
  <si>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</si>
  <si>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</si>
  <si>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</si>
  <si>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</si>
  <si>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</si>
  <si>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</si>
  <si>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</si>
  <si>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</si>
  <si>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</si>
  <si>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</si>
  <si>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</si>
  <si>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</si>
  <si>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</si>
  <si>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</si>
  <si>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</si>
  <si>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</si>
  <si>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</si>
  <si>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</si>
  <si>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</si>
  <si>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</si>
  <si>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</si>
  <si>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</si>
  <si>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</si>
  <si>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</si>
  <si>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</si>
  <si>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</si>
  <si>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</si>
  <si>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</si>
  <si>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</si>
  <si>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</si>
  <si>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</si>
  <si>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</si>
  <si>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</si>
  <si>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</si>
  <si>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</si>
  <si>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</si>
  <si>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</si>
  <si>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</si>
  <si>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</si>
  <si>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</si>
  <si>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</si>
  <si>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</si>
  <si>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</si>
  <si>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</si>
  <si>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</si>
  <si>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</si>
  <si>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</si>
  <si>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</si>
  <si>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</si>
  <si>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</si>
  <si>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</si>
  <si>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</si>
  <si>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</si>
  <si>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</si>
  <si>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</si>
  <si>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</si>
  <si>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</si>
  <si>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</si>
  <si>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</si>
  <si>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</si>
  <si>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</si>
  <si>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</si>
  <si>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</si>
  <si>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</si>
  <si>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</si>
  <si>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</si>
  <si>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</si>
  <si>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</si>
  <si>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</si>
  <si>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</si>
  <si>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</si>
  <si>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</si>
  <si>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</si>
  <si>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</si>
  <si>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</si>
  <si>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</si>
  <si>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</si>
  <si>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</si>
  <si>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</si>
  <si>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</si>
  <si>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</si>
  <si>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</si>
  <si>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</si>
  <si>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</si>
  <si>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</si>
  <si>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</si>
  <si>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</si>
  <si>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</si>
  <si>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</si>
  <si>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</si>
  <si>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</si>
  <si>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</si>
  <si>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</si>
  <si>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</si>
  <si>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</si>
  <si>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</si>
  <si>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</si>
  <si>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</si>
  <si>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</si>
  <si>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</si>
  <si>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</si>
  <si>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</si>
  <si>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</si>
  <si>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</si>
  <si>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</si>
  <si>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</si>
  <si>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</si>
  <si>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</si>
  <si>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</si>
  <si>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</si>
  <si>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</si>
  <si>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</si>
  <si>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</si>
  <si>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</si>
  <si>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</si>
  <si>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</si>
  <si>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</si>
  <si>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</si>
  <si>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</si>
  <si>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</si>
  <si>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</si>
  <si>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</si>
  <si>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</si>
  <si>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</si>
  <si>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</si>
  <si>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</si>
  <si>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</si>
  <si>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</si>
  <si>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</si>
  <si>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</si>
  <si>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</si>
  <si>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</si>
  <si>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</si>
  <si>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</si>
  <si>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</si>
  <si>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</si>
  <si>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</si>
  <si>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</si>
  <si>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</si>
  <si>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</si>
  <si>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</si>
  <si>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</si>
  <si>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</si>
  <si>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</si>
  <si>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</si>
  <si>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</si>
  <si>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</si>
  <si>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</si>
  <si>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</si>
  <si>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</si>
  <si>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</si>
  <si>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</si>
  <si>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</si>
  <si>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</si>
  <si>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</si>
  <si>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</si>
  <si>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</si>
  <si>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</si>
  <si>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</si>
  <si>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</si>
  <si>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</si>
  <si>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</si>
  <si>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</si>
  <si>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</si>
  <si>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</si>
  <si>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</si>
  <si>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</si>
  <si>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</si>
  <si>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</si>
  <si>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</si>
  <si>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</si>
  <si>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</si>
  <si>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</si>
  <si>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</si>
  <si>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</si>
  <si>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</si>
  <si>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</si>
  <si>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</si>
  <si>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</si>
  <si>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</si>
  <si>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</si>
  <si>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</si>
  <si>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</si>
  <si>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</si>
  <si>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</si>
  <si>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</si>
  <si>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</si>
  <si>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</si>
  <si>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</si>
  <si>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</si>
  <si>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</si>
  <si>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</si>
  <si>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</si>
  <si>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</si>
  <si>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</si>
  <si>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</si>
  <si>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</si>
  <si>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</si>
  <si>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</si>
  <si>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</si>
  <si>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</si>
  <si>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</si>
  <si>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</si>
  <si>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</si>
  <si>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</si>
  <si>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</si>
  <si>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</si>
  <si>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</si>
  <si>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</si>
  <si>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</si>
  <si>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</si>
  <si>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</si>
  <si>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</si>
  <si>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</si>
  <si>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</si>
  <si>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</si>
  <si>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</si>
  <si>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</si>
  <si>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</si>
  <si>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</si>
  <si>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</si>
  <si>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</si>
  <si>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</si>
  <si>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</si>
  <si>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</si>
  <si>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</si>
  <si>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</si>
  <si>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</si>
  <si>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</si>
  <si>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</si>
  <si>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</si>
  <si>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</si>
  <si>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</si>
  <si>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</si>
  <si>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</si>
  <si>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</si>
  <si>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</si>
  <si>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</si>
  <si>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</si>
  <si>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</si>
  <si>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</si>
  <si>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</si>
  <si>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</si>
  <si>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</si>
  <si>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</si>
  <si>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</si>
  <si>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</si>
  <si>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</si>
  <si>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</si>
  <si>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</si>
  <si>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</si>
  <si>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</si>
  <si>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</si>
  <si>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</si>
  <si>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</si>
  <si>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</si>
  <si>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</si>
  <si>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</si>
  <si>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</si>
  <si>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</si>
  <si>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</si>
  <si>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</si>
  <si>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</si>
  <si>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</si>
  <si>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</si>
  <si>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</si>
  <si>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</si>
  <si>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</si>
  <si>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</si>
  <si>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</si>
  <si>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</si>
  <si>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</si>
  <si>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</si>
  <si>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</si>
  <si>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</si>
  <si>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</si>
  <si>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</si>
  <si>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</si>
  <si>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</si>
  <si>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</si>
  <si>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</si>
  <si>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</si>
  <si>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</si>
  <si>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</si>
  <si>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</si>
  <si>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</si>
  <si>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</si>
  <si>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</si>
  <si>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</si>
  <si>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</si>
  <si>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</si>
  <si>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</si>
  <si>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</si>
  <si>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</si>
  <si>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</si>
  <si>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</si>
  <si>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</si>
  <si>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</si>
  <si>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</si>
  <si>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</si>
  <si>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</si>
  <si>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</si>
  <si>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</si>
  <si>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</si>
  <si>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</si>
  <si>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</si>
  <si>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</si>
  <si>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</si>
  <si>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</si>
  <si>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</si>
  <si>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</si>
  <si>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</si>
  <si>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</si>
  <si>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</si>
  <si>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</si>
  <si>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</si>
  <si>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</si>
  <si>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</si>
  <si>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</si>
  <si>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</si>
  <si>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</si>
  <si>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</si>
  <si>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</si>
  <si>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</si>
  <si>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</si>
  <si>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</si>
  <si>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</si>
  <si>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</si>
  <si>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</si>
  <si>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</si>
  <si>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</si>
  <si>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</si>
  <si>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</si>
  <si>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</si>
  <si>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</si>
  <si>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</si>
  <si>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</si>
  <si>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</si>
  <si>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</si>
  <si>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</si>
  <si>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</si>
  <si>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</si>
  <si>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</si>
  <si>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</si>
  <si>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</si>
  <si>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</si>
  <si>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</si>
  <si>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</si>
  <si>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</si>
  <si>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</si>
  <si>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</si>
  <si>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</si>
  <si>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</si>
  <si>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</si>
  <si>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</si>
  <si>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</si>
  <si>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</si>
  <si>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</si>
  <si>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</si>
  <si>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</si>
  <si>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</si>
  <si>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</si>
  <si>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</si>
  <si>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</si>
  <si>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</si>
  <si>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</si>
  <si>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</si>
  <si>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</si>
  <si>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</si>
  <si>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</si>
  <si>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</si>
  <si>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</si>
  <si>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</si>
  <si>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</si>
  <si>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</si>
  <si>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</si>
  <si>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</si>
  <si>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</si>
  <si>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</si>
  <si>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</si>
  <si>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</si>
  <si>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</si>
  <si>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</si>
  <si>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</si>
  <si>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</si>
  <si>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</si>
  <si>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</si>
  <si>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</si>
  <si>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</si>
  <si>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</si>
  <si>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</si>
  <si>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</si>
  <si>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</si>
  <si>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</si>
  <si>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</si>
  <si>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</si>
  <si>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</si>
  <si>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</si>
  <si>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</si>
  <si>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</si>
  <si>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</si>
  <si>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</si>
  <si>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</si>
  <si>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</si>
  <si>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</si>
  <si>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</si>
  <si>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</si>
  <si>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</si>
  <si>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</si>
  <si>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</si>
  <si>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</si>
  <si>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</si>
  <si>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</si>
  <si>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</si>
  <si>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</si>
  <si>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</si>
  <si>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</si>
  <si>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</si>
  <si>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</si>
  <si>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</si>
  <si>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</si>
  <si>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</si>
  <si>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</si>
  <si>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</si>
  <si>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</si>
  <si>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</si>
  <si>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</si>
  <si>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</si>
  <si>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</si>
  <si>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</si>
  <si>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</si>
  <si>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</si>
  <si>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</si>
  <si>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</si>
  <si>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</si>
  <si>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</si>
  <si>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</si>
  <si>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</si>
  <si>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</si>
  <si>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</si>
  <si>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</si>
  <si>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</si>
  <si>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</si>
  <si>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</si>
  <si>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</si>
  <si>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</si>
  <si>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</si>
  <si>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</si>
  <si>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</si>
  <si>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</si>
  <si>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</si>
  <si>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</si>
  <si>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</si>
  <si>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</si>
  <si>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</si>
  <si>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</si>
  <si>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</si>
  <si>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</si>
  <si>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</si>
  <si>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</si>
  <si>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</si>
  <si>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</si>
  <si>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</si>
  <si>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</si>
  <si>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</si>
  <si>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</si>
  <si>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</si>
  <si>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</si>
  <si>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</si>
  <si>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</si>
  <si>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</si>
  <si>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</si>
  <si>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</si>
  <si>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</si>
  <si>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</si>
  <si>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</si>
  <si>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</si>
  <si>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</si>
  <si>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</si>
  <si>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</si>
  <si>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</si>
  <si>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</si>
  <si>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</si>
  <si>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</si>
  <si>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</si>
  <si>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</si>
  <si>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</si>
  <si>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</si>
  <si>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</si>
  <si>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</si>
  <si>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</si>
  <si>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</si>
  <si>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</si>
  <si>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</si>
  <si>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</si>
  <si>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</si>
  <si>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</si>
  <si>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</si>
  <si>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</si>
  <si>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</si>
  <si>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</si>
  <si>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</si>
  <si>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</si>
  <si>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</si>
  <si>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</si>
  <si>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</si>
  <si>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</si>
  <si>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</si>
  <si>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</si>
  <si>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</si>
  <si>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</si>
  <si>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</si>
  <si>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</si>
  <si>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</si>
  <si>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</si>
  <si>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</si>
  <si>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</si>
  <si>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</si>
  <si>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</si>
  <si>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</si>
  <si>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</si>
  <si>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</si>
  <si>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</si>
  <si>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</si>
  <si>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</si>
  <si>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</si>
  <si>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</si>
  <si>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</si>
  <si>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</si>
  <si>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</si>
  <si>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</si>
  <si>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</si>
  <si>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</si>
  <si>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</si>
  <si>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</si>
  <si>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</si>
  <si>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</si>
  <si>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</si>
  <si>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</si>
  <si>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</si>
  <si>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</si>
  <si>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</si>
  <si>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</si>
  <si>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</si>
  <si>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</si>
  <si>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</si>
  <si>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</si>
  <si>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</si>
  <si>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</si>
  <si>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</si>
  <si>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</si>
  <si>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</si>
  <si>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</si>
  <si>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</si>
  <si>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</si>
  <si>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</si>
  <si>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</si>
  <si>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</si>
  <si>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</si>
  <si>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</si>
  <si>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</si>
  <si>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</si>
  <si>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</si>
  <si>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</si>
  <si>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</si>
  <si>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</si>
  <si>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</si>
  <si>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</si>
  <si>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</si>
  <si>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</si>
  <si>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</si>
  <si>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</si>
  <si>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</si>
  <si>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</si>
  <si>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</si>
  <si>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</si>
  <si>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</si>
  <si>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</si>
  <si>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</si>
  <si>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</si>
  <si>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</si>
  <si>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</si>
  <si>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</si>
  <si>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</si>
  <si>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</si>
  <si>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</si>
  <si>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</si>
  <si>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</si>
  <si>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</si>
  <si>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</si>
  <si>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</si>
  <si>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</si>
  <si>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</si>
  <si>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</si>
  <si>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</si>
  <si>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</si>
  <si>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</si>
  <si>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</si>
  <si>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</si>
  <si>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</si>
  <si>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</si>
  <si>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</si>
  <si>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</si>
  <si>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</si>
  <si>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</si>
  <si>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</si>
  <si>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</si>
  <si>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</si>
  <si>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</si>
  <si>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</si>
  <si>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</si>
  <si>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</si>
  <si>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</si>
  <si>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</si>
  <si>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</si>
  <si>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</si>
  <si>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</si>
  <si>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</si>
  <si>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</si>
  <si>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</si>
  <si>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</si>
  <si>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</si>
  <si>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</si>
  <si>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</si>
  <si>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</si>
  <si>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</si>
  <si>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</si>
  <si>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</si>
  <si>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</si>
  <si>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</si>
  <si>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</si>
  <si>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</si>
  <si>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</si>
  <si>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</si>
  <si>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</si>
  <si>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</si>
  <si>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</si>
  <si>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</si>
  <si>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</si>
  <si>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</si>
  <si>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</si>
  <si>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</si>
  <si>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</si>
  <si>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</si>
  <si>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</si>
  <si>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</si>
  <si>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</si>
  <si>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</si>
  <si>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</si>
  <si>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</si>
  <si>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</si>
  <si>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</si>
  <si>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</si>
  <si>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</si>
  <si>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</si>
  <si>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</si>
  <si>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</si>
  <si>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</si>
  <si>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</si>
  <si>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</si>
  <si>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</si>
  <si>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</si>
  <si>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</si>
  <si>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</si>
  <si>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</si>
  <si>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</si>
  <si>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</si>
  <si>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</si>
  <si>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</si>
  <si>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</si>
  <si>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</si>
  <si>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</si>
  <si>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</si>
  <si>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</si>
  <si>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</si>
  <si>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</si>
  <si>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</si>
  <si>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</si>
  <si>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</si>
  <si>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</si>
  <si>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</si>
  <si>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</si>
  <si>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</si>
  <si>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</si>
  <si>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</si>
  <si>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</si>
  <si>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</si>
  <si>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</si>
  <si>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</si>
  <si>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</si>
  <si>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</si>
  <si>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</si>
  <si>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</si>
  <si>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</si>
  <si>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</si>
  <si>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</si>
  <si>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</si>
  <si>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</si>
  <si>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</si>
  <si>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</si>
  <si>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</si>
  <si>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</si>
  <si>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</si>
  <si>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</si>
  <si>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</si>
  <si>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</si>
  <si>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</si>
  <si>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</si>
  <si>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</si>
  <si>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</si>
  <si>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</si>
  <si>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</si>
  <si>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</si>
  <si>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</si>
  <si>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</si>
  <si>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</si>
  <si>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</si>
  <si>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</si>
  <si>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</si>
  <si>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</si>
  <si>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</si>
  <si>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</si>
  <si>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</si>
  <si>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</si>
  <si>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</si>
  <si>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</si>
  <si>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</si>
  <si>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</si>
  <si>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</si>
  <si>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</si>
  <si>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</si>
  <si>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</si>
  <si>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</si>
  <si>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</si>
  <si>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</si>
  <si>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</si>
  <si>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</si>
  <si>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</si>
  <si>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</si>
  <si>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</si>
  <si>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</si>
  <si>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</si>
  <si>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</si>
  <si>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</si>
  <si>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</si>
  <si>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</si>
  <si>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</si>
  <si>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</si>
  <si>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</si>
  <si>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</si>
  <si>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</si>
  <si>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</si>
  <si>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</si>
  <si>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</si>
  <si>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</si>
  <si>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</si>
  <si>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</si>
  <si>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</si>
  <si>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</si>
  <si>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</si>
  <si>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</si>
  <si>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</si>
  <si>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</si>
  <si>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</si>
  <si>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</si>
  <si>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</si>
  <si>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</si>
  <si>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</si>
  <si>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</si>
  <si>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</si>
  <si>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</si>
  <si>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</si>
  <si>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</si>
  <si>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</si>
  <si>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</si>
  <si>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</si>
  <si>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</si>
  <si>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</si>
  <si>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</si>
  <si>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</si>
  <si>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</si>
  <si>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</si>
  <si>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</si>
  <si>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</si>
  <si>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</si>
  <si>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</si>
  <si>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</si>
  <si>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</si>
  <si>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</si>
  <si>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</si>
  <si>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</si>
  <si>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</si>
  <si>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</si>
  <si>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</si>
  <si>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</si>
  <si>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</si>
  <si>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</si>
  <si>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</si>
  <si>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</si>
  <si>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</si>
  <si>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</si>
  <si>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</si>
  <si>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</si>
  <si>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</si>
  <si>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</si>
  <si>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</si>
  <si>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</si>
  <si>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</si>
  <si>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</si>
  <si>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</si>
  <si>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</si>
  <si>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</si>
  <si>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</si>
  <si>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</si>
  <si>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</si>
  <si>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</si>
  <si>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</si>
  <si>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</si>
  <si>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</si>
  <si>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</si>
  <si>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</si>
  <si>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</si>
  <si>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</si>
  <si>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</si>
  <si>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</si>
  <si>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</si>
  <si>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</si>
  <si>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</si>
  <si>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</si>
  <si>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</si>
  <si>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</si>
  <si>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</si>
  <si>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</si>
  <si>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</si>
  <si>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</si>
  <si>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</si>
  <si>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</si>
  <si>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</si>
  <si>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</si>
  <si>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</si>
  <si>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</si>
  <si>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</si>
  <si>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</si>
  <si>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</si>
  <si>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</si>
  <si>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</si>
  <si>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</si>
  <si>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</si>
  <si>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</si>
  <si>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</si>
  <si>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</si>
  <si>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</si>
  <si>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</si>
  <si>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</si>
  <si>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</si>
  <si>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</si>
  <si>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</si>
  <si>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</si>
  <si>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</si>
  <si>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</si>
  <si>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</si>
  <si>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</si>
  <si>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</si>
  <si>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</si>
  <si>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</si>
  <si>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</si>
  <si>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</si>
  <si>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</si>
  <si>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</si>
  <si>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</si>
  <si>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</si>
  <si>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</si>
  <si>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</si>
  <si>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</si>
  <si>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</si>
  <si>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</si>
  <si>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</si>
  <si>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</si>
  <si>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</si>
  <si>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</si>
  <si>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</si>
  <si>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</si>
  <si>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</si>
  <si>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</si>
  <si>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</si>
  <si>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</si>
  <si>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</si>
  <si>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</si>
  <si>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</si>
  <si>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</si>
  <si>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</si>
  <si>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</si>
  <si>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</si>
  <si>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</si>
  <si>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</si>
  <si>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</si>
  <si>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</si>
  <si>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</si>
  <si>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</si>
  <si>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</si>
  <si>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</si>
  <si>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</si>
  <si>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</si>
  <si>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</si>
  <si>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</si>
  <si>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</si>
  <si>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</si>
  <si>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</si>
  <si>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</si>
  <si>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</si>
  <si>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</si>
  <si>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</si>
  <si>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</si>
  <si>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</si>
  <si>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</si>
  <si>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</si>
  <si>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</si>
  <si>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</si>
  <si>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</si>
  <si>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</si>
  <si>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</si>
  <si>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</si>
  <si>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</si>
  <si>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</si>
  <si>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</si>
  <si>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</si>
  <si>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</si>
  <si>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</si>
  <si>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</si>
  <si>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</si>
  <si>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</si>
  <si>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</si>
  <si>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</si>
  <si>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</si>
  <si>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</si>
  <si>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</si>
  <si>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</si>
  <si>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</si>
  <si>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</si>
  <si>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</si>
  <si>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</si>
  <si>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</si>
  <si>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</si>
  <si>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</si>
  <si>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</si>
  <si>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</si>
  <si>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</si>
  <si>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</si>
  <si>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</si>
  <si>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</si>
  <si>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</si>
  <si>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</si>
  <si>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</si>
  <si>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</si>
  <si>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</si>
  <si>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</si>
  <si>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</si>
  <si>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</si>
  <si>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</si>
  <si>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</si>
  <si>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</si>
  <si>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</si>
  <si>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</si>
  <si>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</si>
  <si>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</si>
  <si>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</si>
  <si>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</si>
  <si>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</si>
  <si>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</si>
  <si>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</si>
  <si>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</si>
  <si>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</si>
  <si>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</si>
  <si>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</si>
  <si>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</si>
  <si>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</si>
  <si>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</si>
  <si>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</si>
  <si>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</si>
  <si>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</si>
  <si>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</si>
  <si>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</si>
  <si>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</si>
  <si>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</si>
  <si>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</si>
  <si>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</si>
  <si>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</si>
  <si>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</si>
  <si>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</si>
  <si>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</si>
  <si>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</si>
  <si>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</si>
  <si>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</si>
  <si>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</si>
  <si>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</si>
  <si>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</si>
  <si>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</si>
  <si>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</si>
  <si>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</si>
  <si>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</si>
  <si>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</si>
  <si>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</si>
  <si>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</si>
  <si>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</si>
  <si>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</si>
  <si>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</si>
  <si>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</si>
  <si>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</si>
  <si>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</si>
  <si>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</si>
  <si>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</si>
  <si>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</si>
  <si>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</si>
  <si>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</si>
  <si>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</si>
  <si>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</si>
  <si>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</si>
  <si>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</si>
  <si>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</si>
  <si>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</si>
  <si>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</si>
  <si>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</si>
  <si>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</si>
  <si>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</si>
  <si>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</si>
  <si>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</si>
  <si>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</si>
  <si>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</si>
  <si>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</si>
  <si>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</si>
  <si>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</si>
  <si>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</si>
  <si>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</si>
  <si>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</si>
  <si>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</si>
  <si>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</si>
  <si>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</si>
  <si>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</si>
  <si>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</si>
  <si>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</si>
  <si>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</si>
  <si>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</si>
  <si>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</si>
  <si>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</si>
  <si>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</si>
  <si>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</si>
  <si>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</si>
  <si>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</si>
  <si>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</si>
  <si>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</si>
  <si>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</si>
  <si>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</si>
  <si>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</si>
  <si>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</si>
  <si>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</si>
  <si>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</si>
  <si>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</si>
  <si>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</si>
  <si>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</si>
  <si>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</si>
  <si>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</si>
  <si>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</si>
  <si>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</si>
  <si>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</si>
  <si>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</si>
  <si>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</si>
  <si>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</si>
  <si>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</si>
  <si>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</si>
  <si>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</si>
  <si>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</si>
  <si>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</si>
  <si>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</si>
  <si>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</si>
  <si>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</si>
  <si>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</si>
  <si>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</si>
  <si>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</si>
  <si>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</si>
  <si>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</si>
  <si>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</si>
  <si>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</si>
  <si>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</si>
  <si>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</si>
  <si>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</si>
  <si>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</si>
  <si>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</si>
  <si>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</si>
  <si>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</si>
  <si>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</si>
  <si>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</si>
  <si>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</si>
  <si>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</si>
  <si>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</si>
  <si>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</si>
  <si>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</si>
  <si>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</si>
  <si>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</si>
  <si>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</si>
  <si>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</si>
  <si>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</si>
  <si>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</si>
  <si>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</si>
  <si>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</si>
  <si>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</si>
  <si>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</si>
  <si>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</si>
  <si>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</si>
  <si>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</si>
  <si>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</si>
  <si>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</si>
  <si>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</si>
  <si>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</si>
  <si>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</si>
  <si>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</si>
  <si>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</si>
  <si>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</si>
  <si>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</si>
  <si>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</si>
  <si>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</si>
  <si>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</si>
  <si>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</si>
  <si>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</si>
  <si>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</si>
  <si>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</si>
  <si>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</si>
  <si>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</si>
  <si>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</si>
  <si>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</si>
  <si>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</si>
  <si>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</si>
  <si>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</si>
  <si>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</si>
  <si>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</si>
  <si>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</si>
  <si>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</si>
  <si>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</si>
  <si>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</si>
  <si>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</si>
  <si>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</si>
  <si>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</si>
  <si>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</si>
  <si>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</si>
  <si>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</si>
  <si>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</si>
  <si>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</si>
  <si>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</si>
  <si>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</si>
  <si>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</si>
  <si>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</si>
  <si>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</si>
  <si>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</si>
  <si>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</si>
  <si>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</si>
  <si>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</si>
  <si>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</si>
  <si>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</si>
  <si>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</si>
  <si>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</si>
  <si>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</si>
  <si>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</si>
  <si>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</si>
  <si>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</si>
  <si>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</si>
  <si>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</si>
  <si>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</si>
  <si>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</si>
  <si>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</si>
  <si>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</si>
  <si>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</si>
  <si>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</si>
  <si>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</si>
  <si>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</si>
  <si>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</si>
  <si>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</si>
  <si>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</si>
  <si>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</si>
  <si>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</si>
  <si>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</si>
  <si>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</si>
  <si>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</si>
  <si>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</si>
  <si>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</si>
  <si>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</si>
  <si>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</si>
  <si>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</si>
  <si>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</si>
  <si>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</si>
  <si>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</si>
  <si>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</si>
  <si>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</si>
  <si>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</si>
  <si>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</si>
  <si>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</si>
  <si>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</si>
  <si>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</si>
  <si>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</si>
  <si>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</si>
  <si>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</si>
  <si>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</si>
  <si>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</si>
  <si>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</si>
  <si>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</si>
  <si>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</si>
  <si>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</si>
  <si>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</si>
  <si>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</si>
  <si>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</si>
  <si>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</si>
  <si>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</si>
  <si>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</si>
  <si>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</si>
  <si>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</si>
  <si>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</si>
  <si>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</si>
  <si>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</si>
  <si>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</si>
  <si>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</si>
  <si>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</si>
  <si>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</si>
  <si>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</si>
  <si>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</si>
  <si>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</si>
  <si>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</si>
  <si>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</si>
  <si>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</si>
  <si>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</si>
  <si>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</si>
  <si>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</si>
  <si>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</si>
  <si>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</si>
  <si>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</si>
  <si>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</si>
  <si>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</si>
  <si>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</si>
  <si>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</si>
  <si>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</si>
  <si>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</si>
  <si>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</si>
  <si>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</si>
  <si>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</si>
  <si>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</si>
  <si>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</si>
  <si>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</si>
  <si>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</si>
  <si>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</si>
  <si>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</si>
  <si>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</si>
  <si>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</si>
  <si>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</si>
  <si>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</si>
  <si>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</si>
  <si>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</si>
  <si>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</si>
  <si>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</si>
  <si>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</si>
  <si>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</si>
  <si>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</si>
  <si>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</si>
  <si>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</si>
  <si>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</si>
  <si>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</si>
  <si>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</si>
  <si>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</si>
  <si>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</si>
  <si>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</si>
  <si>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</si>
  <si>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</si>
  <si>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</si>
  <si>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</si>
  <si>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</si>
  <si>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</si>
  <si>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</si>
  <si>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</si>
  <si>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</si>
  <si>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</si>
  <si>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</si>
  <si>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</si>
  <si>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</si>
  <si>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</si>
  <si>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</si>
  <si>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</si>
  <si>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</si>
  <si>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</si>
  <si>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</si>
  <si>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</si>
  <si>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</si>
  <si>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</si>
  <si>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</si>
  <si>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</si>
  <si>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</si>
  <si>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</si>
  <si>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</si>
  <si>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</si>
  <si>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</si>
  <si>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</si>
  <si>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</si>
  <si>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</si>
  <si>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</si>
  <si>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</si>
  <si>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</si>
  <si>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</si>
  <si>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</si>
  <si>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</si>
  <si>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</si>
  <si>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</si>
  <si>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</si>
  <si>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</si>
  <si>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</si>
  <si>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</si>
  <si>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</si>
  <si>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</si>
  <si>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</si>
  <si>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</si>
  <si>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</si>
  <si>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</si>
  <si>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</si>
  <si>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</si>
  <si>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</si>
  <si>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</si>
  <si>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</si>
  <si>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</si>
  <si>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</si>
  <si>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</si>
  <si>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</si>
  <si>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</si>
  <si>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</si>
  <si>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</si>
  <si>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</si>
  <si>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</si>
  <si>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</si>
  <si>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</si>
  <si>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</si>
  <si>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</si>
  <si>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</si>
  <si>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</si>
  <si>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</si>
  <si>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</si>
  <si>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</si>
  <si>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</si>
  <si>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</si>
  <si>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</si>
  <si>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</si>
  <si>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</si>
  <si>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</si>
  <si>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</si>
  <si>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</si>
  <si>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</si>
  <si>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</si>
  <si>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</si>
  <si>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</si>
  <si>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</si>
  <si>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</si>
  <si>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</si>
  <si>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</si>
  <si>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</si>
  <si>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</si>
  <si>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</si>
  <si>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</si>
  <si>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</si>
  <si>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</si>
  <si>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</si>
  <si>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</si>
  <si>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</si>
  <si>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</si>
  <si>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</si>
  <si>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</si>
  <si>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</si>
  <si>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</si>
  <si>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</si>
  <si>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</si>
  <si>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</si>
  <si>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</si>
  <si>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</si>
  <si>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</si>
  <si>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</si>
  <si>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</si>
  <si>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</si>
  <si>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</si>
  <si>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</si>
  <si>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</si>
  <si>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</si>
  <si>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</si>
  <si>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</si>
  <si>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</si>
  <si>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</si>
  <si>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</si>
  <si>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</si>
  <si>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</si>
  <si>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</si>
  <si>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</si>
  <si>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</si>
  <si>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</si>
  <si>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</si>
  <si>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</si>
  <si>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</si>
  <si>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</si>
  <si>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</si>
  <si>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</si>
  <si>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</si>
  <si>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</si>
  <si>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</si>
  <si>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</si>
  <si>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</si>
  <si>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</si>
  <si>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</si>
  <si>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</si>
  <si>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</si>
  <si>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</si>
  <si>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</si>
  <si>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</si>
  <si>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</si>
  <si>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</si>
  <si>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</si>
  <si>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</si>
  <si>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</si>
  <si>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</si>
  <si>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</si>
  <si>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</si>
  <si>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</si>
  <si>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</si>
  <si>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</si>
  <si>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</si>
  <si>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</si>
  <si>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</si>
  <si>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</si>
  <si>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</si>
  <si>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</si>
  <si>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</si>
  <si>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</si>
  <si>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</si>
  <si>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</si>
  <si>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</si>
  <si>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</si>
  <si>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</si>
  <si>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</si>
  <si>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</si>
  <si>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</si>
  <si>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</si>
  <si>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</si>
  <si>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</si>
  <si>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</si>
  <si>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</si>
  <si>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</si>
  <si>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</si>
  <si>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</si>
  <si>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</si>
  <si>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</si>
  <si>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</si>
  <si>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</si>
  <si>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</si>
  <si>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</si>
  <si>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</si>
  <si>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</si>
  <si>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</si>
  <si>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</si>
  <si>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</si>
  <si>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</si>
  <si>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</si>
  <si>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</si>
  <si>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</si>
  <si>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</si>
  <si>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</si>
  <si>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</si>
  <si>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</si>
  <si>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</si>
  <si>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</si>
  <si>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</si>
  <si>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</si>
  <si>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</si>
  <si>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</si>
  <si>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</si>
  <si>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</si>
  <si>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</si>
  <si>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</si>
  <si>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</si>
  <si>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</si>
  <si>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</si>
  <si>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</si>
  <si>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</si>
  <si>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</si>
  <si>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</si>
  <si>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</si>
  <si>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</si>
  <si>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</si>
  <si>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</si>
  <si>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</si>
  <si>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</si>
  <si>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</si>
  <si>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</si>
  <si>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</si>
  <si>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</si>
  <si>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</si>
  <si>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</si>
  <si>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</si>
  <si>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</si>
  <si>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</si>
  <si>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</si>
  <si>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</si>
  <si>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</si>
  <si>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</si>
  <si>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</si>
  <si>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</si>
  <si>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</si>
  <si>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</si>
  <si>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</si>
  <si>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</si>
  <si>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</si>
  <si>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</si>
  <si>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</si>
  <si>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</si>
  <si>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</si>
  <si>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</si>
  <si>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</si>
  <si>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</si>
  <si>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</si>
  <si>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</si>
  <si>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</si>
  <si>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</si>
  <si>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</si>
  <si>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</si>
  <si>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</si>
  <si>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</si>
  <si>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</si>
  <si>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</si>
  <si>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</si>
  <si>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</si>
  <si>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</si>
  <si>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</si>
  <si>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</si>
  <si>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</si>
  <si>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</si>
  <si>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</si>
  <si>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</si>
  <si>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</si>
  <si>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</si>
  <si>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</si>
  <si>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</si>
  <si>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</si>
  <si>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</si>
  <si>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</si>
  <si>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</si>
  <si>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</si>
  <si>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</si>
  <si>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</si>
  <si>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</si>
  <si>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</si>
  <si>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</si>
  <si>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</si>
  <si>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</si>
  <si>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</si>
  <si>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</si>
  <si>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</si>
  <si>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</si>
  <si>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</si>
  <si>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</si>
  <si>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</si>
  <si>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</si>
  <si>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</si>
  <si>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</si>
  <si>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</si>
  <si>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</si>
  <si>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</si>
  <si>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</si>
  <si>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</si>
  <si>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</si>
  <si>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</si>
  <si>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</si>
  <si>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</si>
  <si>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</si>
  <si>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</si>
  <si>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</si>
  <si>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</si>
  <si>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</si>
  <si>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</si>
  <si>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</si>
  <si>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</si>
  <si>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</si>
  <si>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</si>
  <si>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</si>
  <si>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</si>
  <si>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</si>
  <si>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</si>
  <si>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</si>
  <si>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</si>
  <si>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</si>
  <si>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</si>
  <si>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</si>
  <si>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</si>
  <si>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</si>
  <si>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</si>
  <si>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</si>
  <si>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</si>
  <si>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</si>
  <si>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</si>
  <si>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</si>
  <si>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</si>
  <si>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</si>
  <si>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</si>
  <si>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</si>
  <si>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</si>
  <si>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</si>
  <si>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</si>
  <si>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</si>
  <si>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</si>
  <si>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</si>
  <si>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</si>
  <si>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</si>
  <si>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</si>
  <si>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</si>
  <si>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</si>
  <si>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</si>
  <si>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</si>
  <si>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</si>
  <si>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</si>
  <si>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</si>
  <si>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</si>
  <si>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</si>
  <si>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</si>
  <si>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</si>
  <si>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</si>
  <si>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</si>
  <si>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</si>
  <si>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</si>
  <si>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</si>
  <si>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</si>
  <si>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</si>
  <si>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</si>
  <si>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</si>
  <si>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</si>
  <si>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</si>
  <si>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</si>
  <si>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</si>
  <si>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</si>
  <si>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</si>
  <si>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</si>
  <si>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</si>
  <si>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</si>
  <si>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</si>
  <si>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</si>
  <si>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</si>
  <si>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</si>
  <si>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</si>
  <si>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</si>
  <si>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</si>
  <si>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</si>
  <si>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</si>
  <si>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</si>
  <si>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</si>
  <si>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</si>
  <si>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</si>
  <si>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</si>
  <si>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</si>
  <si>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</si>
  <si>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</si>
  <si>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</si>
  <si>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</si>
  <si>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</si>
  <si>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</si>
  <si>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</si>
  <si>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</si>
  <si>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</si>
  <si>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</si>
  <si>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</si>
  <si>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</si>
  <si>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</si>
  <si>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</si>
  <si>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</si>
  <si>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</si>
  <si>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</si>
  <si>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</si>
  <si>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</si>
  <si>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</si>
  <si>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</si>
  <si>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</si>
  <si>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</si>
  <si>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</si>
  <si>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</si>
  <si>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</si>
  <si>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</si>
  <si>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</si>
  <si>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</si>
  <si>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</si>
  <si>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</si>
  <si>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</si>
  <si>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</si>
  <si>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</si>
  <si>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</si>
  <si>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</si>
  <si>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</si>
  <si>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</si>
  <si>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</si>
  <si>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</si>
  <si>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</si>
  <si>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</si>
  <si>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</si>
  <si>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</si>
  <si>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</si>
  <si>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</si>
  <si>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</si>
  <si>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</si>
  <si>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</si>
  <si>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</si>
  <si>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</si>
  <si>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</si>
  <si>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</si>
  <si>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</si>
  <si>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</si>
  <si>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</si>
  <si>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</si>
  <si>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</si>
  <si>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</si>
  <si>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</si>
  <si>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</si>
  <si>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</si>
  <si>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</si>
  <si>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</si>
  <si>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</si>
  <si>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</si>
  <si>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</si>
  <si>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</si>
  <si>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</si>
  <si>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</si>
  <si>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</si>
  <si>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</si>
  <si>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</si>
  <si>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</si>
  <si>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</si>
  <si>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</si>
  <si>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</si>
  <si>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</si>
  <si>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</si>
  <si>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</si>
  <si>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</si>
  <si>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</si>
  <si>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</si>
  <si>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</si>
  <si>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</si>
  <si>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</si>
  <si>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</si>
  <si>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</si>
  <si>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</si>
  <si>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</si>
  <si>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</si>
  <si>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</si>
  <si>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</si>
  <si>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</si>
  <si>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</si>
  <si>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</si>
  <si>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</si>
  <si>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</si>
  <si>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</si>
  <si>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</si>
  <si>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</si>
  <si>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</si>
  <si>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</si>
  <si>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</si>
  <si>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</si>
  <si>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</si>
  <si>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</si>
  <si>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</si>
  <si>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</si>
  <si>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</si>
  <si>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</si>
  <si>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</si>
  <si>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</si>
  <si>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</si>
  <si>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</si>
  <si>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</si>
  <si>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</si>
  <si>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</si>
  <si>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</si>
  <si>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</si>
  <si>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</si>
  <si>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</si>
  <si>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</si>
  <si>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</si>
  <si>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</si>
  <si>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</si>
  <si>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</si>
  <si>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</si>
  <si>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</si>
  <si>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</si>
  <si>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</si>
  <si>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</si>
  <si>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</si>
  <si>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</si>
  <si>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</si>
  <si>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</si>
  <si>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</si>
  <si>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</si>
  <si>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</si>
  <si>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</si>
  <si>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</si>
  <si>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</si>
  <si>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</si>
  <si>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</si>
  <si>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</si>
  <si>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</si>
  <si>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</si>
  <si>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</si>
  <si>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</si>
  <si>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</si>
  <si>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</si>
  <si>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</si>
  <si>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</si>
  <si>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</si>
  <si>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</si>
  <si>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</si>
  <si>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</si>
  <si>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</si>
  <si>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</si>
  <si>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</si>
  <si>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</si>
  <si>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</si>
  <si>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</si>
  <si>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</si>
  <si>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</si>
  <si>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</si>
  <si>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</si>
  <si>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</si>
  <si>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</si>
  <si>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</si>
  <si>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</si>
  <si>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</si>
  <si>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</si>
  <si>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</si>
  <si>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</si>
  <si>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</si>
  <si>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</si>
  <si>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</si>
  <si>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</si>
  <si>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</si>
  <si>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</si>
  <si>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</si>
  <si>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</si>
  <si>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</si>
  <si>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</si>
  <si>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</si>
  <si>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</si>
  <si>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</si>
  <si>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</si>
  <si>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</si>
  <si>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</si>
  <si>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</si>
  <si>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</si>
  <si>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</si>
  <si>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</si>
  <si>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</si>
  <si>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</si>
  <si>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</si>
  <si>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</si>
  <si>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</si>
  <si>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</si>
  <si>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</si>
  <si>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</si>
  <si>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</si>
  <si>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</si>
  <si>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</si>
  <si>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</si>
  <si>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</si>
  <si>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</si>
  <si>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</si>
  <si>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</si>
  <si>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</si>
  <si>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</si>
  <si>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</si>
  <si>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</si>
  <si>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</si>
  <si>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</si>
  <si>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</si>
  <si>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</si>
  <si>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</si>
  <si>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</si>
  <si>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</si>
  <si>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</si>
  <si>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</si>
  <si>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</si>
  <si>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</si>
  <si>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</si>
  <si>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</si>
  <si>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</si>
  <si>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</si>
  <si>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</si>
  <si>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</si>
  <si>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</si>
  <si>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</si>
  <si>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</si>
  <si>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</si>
  <si>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</si>
  <si>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</si>
  <si>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</si>
  <si>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</si>
  <si>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</si>
  <si>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</si>
  <si>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</si>
  <si>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</si>
  <si>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</si>
  <si>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</si>
  <si>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</si>
  <si>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</si>
  <si>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</si>
  <si>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</si>
  <si>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</si>
  <si>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</si>
  <si>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</si>
  <si>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</si>
  <si>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</si>
  <si>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</si>
  <si>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</si>
  <si>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</si>
  <si>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</si>
  <si>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</si>
  <si>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</si>
  <si>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</si>
  <si>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</si>
  <si>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</si>
  <si>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</si>
  <si>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</si>
  <si>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</si>
  <si>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</si>
  <si>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</si>
  <si>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</si>
  <si>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</si>
  <si>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</si>
  <si>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</si>
  <si>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</si>
  <si>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</si>
  <si>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</si>
  <si>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</si>
  <si>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</si>
  <si>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</si>
  <si>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</si>
  <si>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</si>
  <si>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</si>
  <si>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</si>
  <si>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</si>
  <si>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</si>
  <si>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</si>
  <si>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</si>
  <si>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</si>
  <si>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</si>
  <si>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</si>
  <si>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</si>
  <si>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</si>
  <si>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</si>
  <si>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</si>
  <si>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</si>
  <si>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</si>
  <si>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</si>
  <si>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</si>
  <si>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</si>
  <si>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</si>
  <si>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</si>
  <si>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</si>
  <si>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</si>
  <si>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</si>
  <si>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</si>
  <si>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</si>
  <si>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</si>
  <si>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</si>
  <si>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</si>
  <si>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</si>
  <si>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</si>
  <si>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</si>
  <si>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</si>
  <si>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</si>
  <si>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</si>
  <si>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</si>
  <si>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</si>
  <si>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</si>
  <si>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</si>
  <si>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</si>
  <si>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</si>
  <si>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</si>
  <si>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</si>
  <si>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</si>
  <si>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</si>
  <si>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</si>
  <si>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</si>
  <si>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</si>
  <si>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</si>
  <si>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</si>
  <si>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</si>
  <si>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</si>
  <si>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</si>
  <si>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</si>
  <si>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</si>
  <si>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</si>
  <si>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</si>
  <si>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</si>
  <si>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</si>
  <si>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</si>
  <si>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</si>
  <si>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</si>
  <si>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</si>
  <si>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</si>
  <si>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</si>
  <si>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</si>
  <si>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</si>
  <si>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</si>
  <si>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</si>
  <si>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</si>
  <si>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</si>
  <si>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</si>
  <si>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</si>
  <si>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</si>
  <si>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</si>
  <si>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</si>
  <si>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</si>
  <si>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</si>
  <si>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</si>
  <si>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</si>
  <si>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</si>
  <si>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</si>
  <si>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</si>
  <si>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</si>
  <si>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</si>
  <si>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</si>
  <si>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</si>
  <si>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</si>
  <si>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</si>
  <si>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</si>
  <si>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</si>
  <si>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</si>
  <si>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</si>
  <si>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</si>
  <si>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</si>
  <si>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</si>
  <si>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</si>
  <si>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</si>
  <si>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</si>
  <si>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</si>
  <si>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</si>
  <si>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</si>
  <si>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</si>
  <si>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</si>
  <si>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</si>
  <si>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</si>
  <si>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</si>
  <si>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</si>
  <si>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</si>
  <si>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</si>
  <si>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</si>
  <si>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</si>
  <si>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</si>
  <si>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</si>
  <si>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</si>
  <si>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</si>
  <si>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</si>
  <si>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</si>
  <si>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</si>
  <si>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</si>
  <si>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</si>
  <si>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</si>
  <si>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</si>
  <si>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</si>
  <si>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</si>
  <si>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</si>
  <si>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</si>
  <si>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</si>
  <si>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</si>
  <si>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</si>
  <si>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</si>
  <si>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</si>
  <si>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</si>
  <si>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</si>
  <si>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</si>
  <si>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</si>
  <si>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</si>
  <si>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</si>
  <si>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</si>
  <si>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</si>
  <si>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</si>
  <si>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</si>
  <si>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</si>
  <si>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</si>
  <si>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</si>
  <si>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</si>
  <si>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</si>
  <si>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</si>
  <si>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</si>
  <si>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</si>
  <si>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</si>
  <si>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</si>
  <si>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</si>
  <si>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</si>
  <si>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</si>
  <si>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</si>
  <si>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</si>
  <si>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</si>
  <si>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</si>
  <si>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</si>
  <si>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</si>
  <si>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</si>
  <si>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</si>
  <si>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</si>
  <si>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</si>
  <si>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</si>
  <si>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</si>
  <si>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</si>
  <si>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</si>
  <si>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</si>
  <si>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</si>
  <si>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</si>
  <si>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</si>
  <si>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</si>
  <si>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</si>
  <si>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</si>
  <si>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</si>
  <si>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</si>
  <si>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</si>
  <si>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</si>
  <si>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</si>
  <si>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</si>
  <si>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</si>
  <si>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</si>
  <si>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</si>
  <si>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</si>
  <si>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</si>
  <si>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</si>
  <si>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</si>
  <si>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</si>
  <si>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</si>
  <si>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</si>
  <si>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</si>
  <si>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</si>
  <si>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</si>
  <si>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</si>
  <si>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</si>
  <si>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</si>
  <si>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</si>
  <si>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</si>
  <si>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</si>
  <si>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</si>
  <si>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</si>
  <si>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</si>
  <si>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</si>
  <si>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</si>
  <si>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</si>
  <si>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</si>
  <si>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</si>
  <si>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</si>
  <si>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</si>
  <si>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</si>
  <si>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</si>
  <si>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</si>
  <si>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</si>
  <si>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</si>
  <si>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</si>
  <si>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</si>
  <si>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</si>
  <si>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</si>
  <si>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</si>
  <si>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</si>
  <si>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</si>
  <si>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</si>
  <si>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</si>
  <si>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</si>
  <si>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</si>
  <si>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</si>
  <si>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</si>
  <si>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</si>
  <si>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</si>
  <si>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</si>
  <si>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</si>
  <si>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</si>
  <si>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</si>
  <si>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</si>
  <si>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</si>
  <si>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</si>
  <si>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</si>
  <si>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</si>
  <si>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</si>
  <si>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</si>
  <si>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</si>
  <si>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</si>
  <si>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</si>
  <si>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</si>
  <si>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</si>
  <si>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</si>
  <si>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</si>
  <si>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</si>
  <si>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</si>
  <si>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</si>
  <si>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</si>
  <si>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</si>
  <si>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</si>
  <si>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</si>
  <si>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</si>
  <si>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</si>
  <si>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</si>
  <si>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</si>
  <si>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</si>
  <si>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</si>
  <si>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</si>
  <si>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</si>
  <si>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</si>
  <si>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</si>
  <si>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</si>
  <si>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</si>
  <si>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</si>
  <si>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</si>
  <si>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</si>
  <si>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</si>
  <si>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</si>
  <si>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</si>
  <si>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</si>
  <si>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</si>
  <si>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</si>
  <si>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</si>
  <si>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</si>
  <si>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</si>
  <si>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</si>
  <si>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</si>
  <si>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</si>
  <si>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</si>
  <si>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</si>
  <si>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</si>
  <si>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</si>
  <si>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</si>
  <si>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</si>
  <si>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</si>
  <si>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</si>
  <si>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</si>
  <si>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</si>
  <si>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</si>
  <si>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</si>
  <si>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</si>
  <si>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</si>
  <si>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</si>
  <si>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</si>
  <si>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</si>
  <si>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</si>
  <si>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</si>
  <si>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</si>
  <si>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</si>
  <si>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</si>
  <si>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</si>
  <si>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</si>
  <si>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</si>
  <si>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</si>
  <si>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</si>
  <si>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</si>
  <si>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</si>
  <si>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</si>
  <si>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</si>
  <si>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</si>
  <si>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</si>
  <si>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</si>
  <si>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</si>
  <si>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</si>
  <si>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</si>
  <si>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</si>
  <si>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</si>
  <si>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</si>
  <si>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</si>
  <si>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</si>
  <si>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</si>
  <si>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</si>
  <si>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</si>
  <si>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</si>
  <si>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</si>
  <si>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</si>
  <si>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</si>
  <si>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</si>
  <si>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</si>
  <si>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</si>
  <si>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</si>
  <si>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</si>
  <si>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</si>
  <si>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</si>
  <si>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</si>
  <si>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</si>
  <si>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</si>
  <si>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</si>
  <si>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</si>
  <si>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</si>
  <si>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</si>
  <si>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</si>
  <si>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</si>
  <si>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</si>
  <si>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</si>
  <si>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</si>
  <si>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</si>
  <si>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</si>
  <si>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</si>
  <si>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</si>
  <si>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</si>
  <si>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</si>
  <si>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</si>
  <si>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</si>
  <si>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</si>
  <si>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</si>
  <si>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</si>
  <si>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</si>
  <si>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</si>
  <si>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</si>
  <si>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</si>
  <si>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</si>
  <si>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</si>
  <si>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</si>
  <si>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</si>
  <si>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</si>
  <si>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</si>
  <si>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</si>
  <si>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</si>
  <si>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</si>
  <si>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</si>
  <si>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</si>
  <si>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</si>
  <si>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</si>
  <si>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</si>
  <si>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</si>
  <si>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</si>
  <si>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</si>
  <si>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</si>
  <si>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</si>
  <si>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</si>
  <si>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</si>
  <si>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</si>
  <si>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</si>
  <si>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</si>
  <si>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</si>
  <si>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</si>
  <si>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</si>
  <si>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</si>
  <si>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</si>
  <si>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</si>
  <si>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</si>
  <si>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</si>
  <si>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</si>
  <si>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</si>
  <si>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</si>
  <si>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</si>
  <si>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</si>
  <si>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</si>
  <si>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</si>
  <si>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</si>
  <si>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</si>
  <si>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</si>
  <si>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</si>
  <si>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</si>
  <si>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</si>
  <si>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</si>
  <si>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</si>
  <si>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</si>
  <si>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</si>
  <si>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</si>
  <si>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</si>
  <si>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</si>
  <si>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</si>
  <si>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</si>
  <si>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</si>
  <si>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</si>
  <si>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</si>
  <si>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</si>
  <si>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</si>
  <si>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</si>
  <si>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</si>
  <si>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</si>
  <si>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</si>
  <si>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</si>
  <si>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</si>
  <si>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</si>
  <si>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</si>
  <si>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</si>
  <si>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</si>
  <si>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</si>
  <si>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</si>
  <si>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</si>
  <si>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</si>
  <si>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</si>
  <si>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</si>
  <si>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</si>
  <si>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</si>
  <si>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</si>
  <si>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</si>
  <si>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</si>
  <si>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</si>
  <si>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</si>
  <si>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</si>
  <si>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</si>
  <si>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</si>
  <si>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</si>
  <si>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</si>
  <si>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</si>
  <si>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</si>
  <si>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</si>
  <si>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</si>
  <si>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</si>
  <si>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</si>
  <si>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</si>
  <si>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</si>
  <si>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</si>
  <si>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</si>
  <si>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</si>
  <si>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</si>
  <si>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</si>
  <si>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</si>
  <si>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</si>
  <si>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</si>
  <si>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</si>
  <si>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</si>
  <si>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</si>
  <si>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</si>
  <si>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</si>
  <si>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</si>
  <si>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</si>
  <si>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</si>
  <si>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</si>
  <si>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</si>
  <si>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</si>
  <si>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</si>
  <si>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</si>
  <si>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</si>
  <si>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</si>
  <si>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</si>
  <si>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</si>
  <si>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</si>
  <si>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</si>
  <si>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</si>
  <si>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</si>
  <si>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</si>
  <si>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</si>
  <si>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</si>
  <si>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</si>
  <si>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</si>
  <si>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</si>
  <si>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</si>
  <si>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</si>
  <si>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</si>
  <si>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</si>
  <si>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</si>
  <si>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</si>
  <si>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</si>
  <si>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</si>
  <si>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</si>
  <si>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</si>
  <si>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</si>
  <si>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</si>
  <si>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</si>
  <si>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</si>
  <si>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</si>
  <si>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</si>
  <si>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</si>
  <si>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</si>
  <si>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</si>
  <si>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</si>
  <si>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</si>
  <si>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</si>
  <si>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</si>
  <si>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</si>
  <si>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</si>
  <si>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</si>
  <si>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</si>
  <si>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</si>
  <si>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</si>
  <si>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</si>
  <si>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</si>
  <si>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</si>
  <si>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</si>
  <si>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</si>
  <si>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</si>
  <si>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</si>
  <si>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</si>
  <si>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</si>
  <si>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</si>
  <si>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</si>
  <si>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</si>
  <si>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</si>
  <si>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</si>
  <si>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</si>
  <si>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</si>
  <si>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</si>
  <si>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</si>
  <si>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</si>
  <si>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</si>
  <si>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</si>
  <si>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</si>
  <si>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</si>
  <si>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</si>
  <si>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</si>
  <si>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</si>
  <si>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</si>
  <si>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</si>
  <si>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</si>
  <si>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</si>
  <si>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</si>
  <si>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</si>
  <si>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</si>
  <si>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</si>
  <si>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</si>
  <si>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</si>
  <si>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</si>
  <si>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</si>
  <si>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</si>
  <si>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</si>
  <si>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</si>
  <si>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</si>
  <si>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</si>
  <si>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</si>
  <si>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</si>
  <si>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</si>
  <si>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</si>
  <si>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</si>
  <si>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</si>
  <si>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</si>
  <si>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</si>
  <si>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</si>
  <si>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</si>
  <si>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</si>
  <si>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</si>
  <si>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</si>
  <si>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</si>
  <si>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</si>
  <si>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</si>
  <si>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</si>
  <si>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</si>
  <si>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</si>
  <si>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</si>
  <si>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</si>
  <si>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</si>
  <si>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</si>
  <si>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</si>
  <si>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</si>
  <si>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</si>
  <si>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</si>
  <si>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</si>
  <si>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</si>
  <si>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</si>
  <si>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</si>
  <si>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</si>
  <si>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</si>
  <si>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</si>
  <si>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</si>
  <si>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</si>
  <si>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</si>
  <si>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</si>
  <si>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</si>
  <si>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</si>
  <si>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</si>
  <si>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</si>
  <si>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</si>
  <si>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</si>
  <si>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</si>
  <si>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</si>
  <si>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</si>
  <si>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</si>
  <si>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</si>
  <si>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</si>
  <si>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</si>
  <si>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</si>
  <si>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</si>
  <si>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</si>
  <si>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</si>
  <si>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</si>
  <si>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</si>
  <si>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</si>
  <si>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</si>
  <si>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</si>
  <si>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</si>
  <si>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</si>
  <si>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</si>
  <si>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</si>
  <si>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</si>
  <si>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</si>
  <si>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</si>
  <si>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</si>
  <si>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</si>
  <si>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</si>
  <si>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</si>
  <si>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</si>
  <si>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</si>
  <si>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</si>
  <si>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</si>
  <si>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</si>
  <si>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</si>
  <si>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</si>
  <si>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</si>
  <si>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</si>
  <si>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</si>
  <si>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</si>
  <si>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</si>
  <si>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</si>
  <si>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</si>
  <si>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</si>
  <si>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</si>
  <si>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</si>
  <si>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</si>
  <si>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</si>
  <si>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</si>
  <si>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</si>
  <si>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</si>
  <si>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</si>
  <si>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</si>
  <si>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</si>
  <si>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</si>
  <si>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</si>
  <si>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</si>
  <si>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</si>
  <si>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</si>
  <si>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</si>
  <si>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</si>
  <si>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</si>
  <si>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</si>
  <si>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</si>
  <si>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</si>
  <si>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</si>
  <si>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</si>
  <si>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</si>
  <si>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</si>
  <si>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</si>
  <si>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</si>
  <si>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</si>
  <si>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</si>
  <si>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</si>
  <si>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</si>
  <si>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</si>
  <si>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</si>
  <si>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</si>
  <si>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</si>
  <si>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</si>
  <si>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</si>
  <si>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</si>
  <si>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</si>
  <si>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</si>
  <si>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</si>
  <si>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</si>
  <si>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</si>
  <si>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</si>
  <si>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</si>
  <si>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</si>
  <si>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</si>
  <si>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</si>
  <si>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</si>
  <si>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</si>
  <si>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</si>
  <si>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</si>
  <si>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</si>
  <si>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</si>
  <si>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</si>
  <si>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</si>
  <si>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</si>
  <si>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</si>
  <si>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</si>
  <si>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</si>
  <si>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</si>
  <si>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</si>
  <si>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</si>
  <si>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</si>
  <si>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</si>
  <si>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</si>
  <si>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</si>
  <si>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</si>
  <si>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</si>
  <si>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</si>
  <si>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</si>
  <si>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</si>
  <si>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</si>
  <si>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</si>
  <si>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</si>
  <si>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</si>
  <si>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</si>
  <si>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</si>
  <si>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</si>
  <si>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</si>
  <si>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</si>
  <si>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</si>
  <si>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</si>
  <si>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</si>
  <si>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</si>
  <si>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</si>
  <si>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</si>
  <si>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</si>
  <si>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</si>
  <si>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</si>
  <si>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</si>
  <si>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</si>
  <si>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</si>
  <si>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</si>
  <si>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</si>
  <si>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</si>
  <si>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</si>
  <si>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</si>
  <si>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</si>
  <si>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</si>
  <si>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</si>
  <si>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</si>
  <si>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</si>
  <si>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</si>
  <si>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</si>
  <si>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</si>
  <si>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</si>
  <si>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</si>
  <si>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</si>
  <si>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</si>
  <si>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</si>
  <si>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</si>
  <si>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</si>
  <si>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</si>
  <si>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</si>
  <si>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</si>
  <si>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</si>
  <si>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</si>
  <si>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</si>
  <si>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</si>
  <si>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</si>
  <si>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</si>
  <si>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</si>
  <si>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</si>
  <si>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</si>
  <si>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</si>
  <si>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</si>
  <si>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</si>
  <si>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</si>
  <si>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</si>
  <si>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</si>
  <si>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</si>
  <si>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</si>
  <si>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</si>
  <si>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</si>
  <si>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</si>
  <si>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</si>
  <si>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</si>
  <si>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</si>
  <si>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</si>
  <si>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</si>
  <si>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</si>
  <si>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</si>
  <si>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</si>
  <si>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</si>
  <si>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</si>
  <si>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</si>
  <si>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</si>
  <si>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</si>
  <si>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</si>
  <si>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</si>
  <si>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</si>
  <si>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</si>
  <si>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</si>
  <si>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</si>
  <si>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</si>
  <si>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</si>
  <si>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</si>
  <si>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</si>
  <si>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</si>
  <si>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</si>
  <si>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</si>
  <si>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</si>
  <si>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</si>
  <si>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</si>
  <si>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</si>
  <si>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</si>
  <si>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</si>
  <si>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</si>
  <si>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</si>
  <si>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</si>
  <si>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</si>
  <si>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</si>
  <si>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</si>
  <si>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</si>
  <si>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</si>
  <si>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</si>
  <si>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</si>
  <si>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</si>
  <si>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</si>
  <si>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</si>
  <si>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</si>
  <si>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</si>
  <si>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</si>
  <si>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</si>
  <si>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</si>
  <si>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</si>
  <si>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</si>
  <si>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</si>
  <si>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</si>
  <si>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</si>
  <si>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</si>
  <si>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</si>
  <si>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</si>
  <si>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</si>
  <si>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</si>
  <si>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</si>
  <si>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</si>
  <si>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</si>
  <si>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</si>
  <si>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</si>
  <si>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</si>
  <si>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</si>
  <si>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</si>
  <si>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</si>
  <si>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</si>
  <si>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</si>
  <si>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</si>
  <si>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</si>
  <si>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</si>
  <si>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</si>
  <si>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</si>
  <si>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</si>
  <si>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</si>
  <si>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</si>
  <si>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</si>
  <si>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</si>
  <si>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</si>
  <si>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</si>
  <si>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</si>
  <si>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</si>
  <si>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</si>
  <si>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</si>
  <si>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</si>
  <si>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</si>
  <si>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</si>
  <si>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</si>
  <si>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</si>
  <si>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</si>
  <si>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</si>
  <si>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</si>
  <si>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</si>
  <si>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</si>
  <si>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</si>
  <si>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</si>
  <si>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</si>
  <si>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</si>
  <si>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</si>
  <si>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</si>
  <si>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</si>
  <si>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</si>
  <si>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</si>
  <si>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</si>
  <si>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</si>
  <si>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</si>
  <si>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</si>
  <si>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</si>
  <si>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</si>
  <si>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</si>
  <si>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</si>
  <si>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</si>
  <si>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</si>
  <si>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</si>
  <si>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</si>
  <si>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</si>
  <si>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</si>
  <si>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</si>
  <si>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</si>
  <si>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</si>
  <si>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</si>
  <si>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</si>
  <si>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</si>
  <si>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</si>
  <si>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</si>
  <si>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</si>
  <si>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</si>
  <si>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</si>
  <si>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</si>
  <si>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</si>
  <si>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</si>
  <si>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</si>
  <si>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</si>
  <si>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</si>
  <si>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</si>
  <si>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</si>
  <si>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</si>
  <si>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</si>
  <si>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</si>
  <si>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</si>
  <si>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</si>
  <si>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</si>
  <si>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</si>
  <si>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</si>
  <si>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</si>
  <si>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</si>
  <si>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</si>
  <si>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</si>
  <si>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</si>
  <si>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</si>
  <si>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</si>
  <si>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</si>
  <si>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</si>
  <si>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</si>
  <si>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</si>
  <si>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</si>
  <si>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</si>
  <si>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</si>
  <si>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</si>
  <si>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</si>
  <si>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</si>
  <si>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</si>
  <si>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</si>
  <si>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</si>
  <si>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</si>
  <si>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</si>
  <si>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</si>
  <si>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</si>
  <si>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</si>
  <si>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</si>
  <si>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</si>
  <si>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</si>
  <si>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</si>
  <si>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</si>
  <si>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</si>
  <si>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</si>
  <si>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</si>
  <si>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</si>
  <si>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</si>
  <si>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</si>
  <si>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</si>
  <si>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</si>
  <si>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</si>
  <si>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</si>
  <si>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</si>
  <si>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</si>
  <si>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</si>
  <si>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</si>
  <si>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</si>
  <si>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</si>
  <si>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</si>
  <si>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</si>
  <si>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</si>
  <si>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</si>
  <si>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</si>
  <si>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</si>
  <si>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</si>
  <si>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</si>
  <si>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</si>
  <si>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</si>
  <si>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</si>
  <si>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</si>
  <si>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</si>
  <si>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</si>
  <si>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</si>
  <si>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</si>
  <si>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</si>
  <si>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</si>
  <si>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</si>
  <si>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</si>
  <si>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</si>
  <si>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</si>
  <si>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</si>
  <si>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</si>
  <si>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</si>
  <si>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</si>
  <si>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</si>
  <si>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</si>
  <si>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</si>
  <si>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</si>
  <si>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</si>
  <si>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</si>
  <si>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</si>
  <si>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</si>
  <si>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</si>
  <si>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</si>
  <si>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</si>
  <si>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</si>
  <si>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</si>
  <si>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</si>
  <si>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</si>
  <si>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</si>
  <si>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</si>
  <si>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</si>
  <si>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</si>
  <si>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</si>
  <si>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</si>
  <si>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</si>
  <si>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</si>
  <si>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</si>
  <si>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</si>
  <si>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</si>
  <si>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</si>
  <si>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</si>
  <si>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</si>
  <si>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</si>
  <si>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</si>
  <si>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</si>
  <si>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</si>
  <si>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</si>
  <si>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</si>
  <si>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</si>
  <si>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</si>
  <si>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</si>
  <si>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</si>
  <si>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</si>
  <si>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</si>
  <si>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</si>
  <si>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</si>
  <si>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</si>
  <si>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</si>
  <si>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</si>
  <si>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</si>
  <si>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</si>
  <si>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</si>
  <si>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</si>
  <si>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</si>
  <si>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</si>
  <si>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</si>
  <si>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</si>
  <si>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</si>
  <si>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</si>
  <si>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</si>
  <si>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</si>
  <si>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</si>
  <si>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</si>
  <si>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</si>
  <si>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</si>
  <si>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</si>
  <si>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</si>
  <si>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</si>
  <si>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</si>
  <si>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</si>
  <si>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</si>
  <si>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</si>
  <si>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</si>
  <si>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</si>
  <si>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</si>
  <si>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</si>
  <si>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</si>
  <si>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</si>
  <si>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</si>
  <si>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</si>
  <si>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</si>
  <si>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</si>
  <si>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</si>
  <si>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</si>
  <si>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</si>
  <si>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</si>
  <si>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</si>
  <si>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</si>
  <si>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</si>
  <si>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</si>
  <si>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</si>
  <si>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</si>
  <si>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</si>
  <si>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</si>
  <si>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</si>
  <si>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</si>
  <si>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</si>
  <si>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</si>
  <si>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</si>
  <si>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</si>
  <si>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</si>
  <si>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</si>
  <si>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</si>
  <si>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</si>
  <si>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</si>
  <si>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</si>
  <si>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</si>
  <si>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</si>
  <si>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</si>
  <si>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</si>
  <si>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</si>
  <si>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</si>
  <si>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</si>
  <si>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</si>
  <si>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</si>
  <si>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</si>
  <si>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</si>
  <si>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</si>
  <si>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</si>
  <si>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</si>
  <si>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</si>
  <si>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</si>
  <si>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</si>
  <si>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</si>
  <si>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</si>
  <si>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</si>
  <si>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</si>
  <si>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</si>
  <si>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</si>
  <si>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</si>
  <si>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</si>
  <si>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</si>
  <si>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</si>
  <si>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</si>
  <si>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</si>
  <si>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</si>
  <si>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</si>
  <si>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</si>
  <si>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</si>
  <si>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</si>
  <si>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</si>
  <si>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</si>
  <si>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</si>
  <si>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</si>
  <si>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</si>
  <si>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</si>
  <si>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</si>
  <si>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</si>
  <si>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</si>
  <si>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</si>
  <si>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</si>
  <si>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</si>
  <si>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</si>
  <si>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</si>
  <si>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</si>
  <si>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</si>
  <si>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</si>
  <si>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</si>
  <si>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</si>
  <si>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</si>
  <si>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</si>
  <si>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</si>
  <si>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</si>
  <si>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</si>
  <si>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</si>
  <si>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</si>
  <si>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</si>
  <si>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</si>
  <si>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</si>
  <si>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</si>
  <si>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</si>
  <si>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</si>
  <si>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</si>
  <si>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</si>
  <si>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</si>
  <si>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</si>
  <si>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</si>
  <si>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</si>
  <si>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</si>
  <si>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</si>
  <si>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</si>
  <si>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</si>
  <si>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</si>
  <si>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</si>
  <si>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</si>
  <si>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</si>
  <si>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</si>
  <si>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</si>
  <si>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</si>
  <si>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</si>
  <si>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</si>
  <si>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</si>
  <si>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</si>
  <si>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</si>
  <si>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</si>
  <si>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</si>
  <si>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</si>
  <si>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</si>
  <si>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</si>
  <si>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</si>
  <si>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</si>
  <si>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</si>
  <si>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</si>
  <si>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</si>
  <si>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</si>
  <si>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</si>
  <si>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</si>
  <si>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</si>
  <si>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</si>
  <si>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</si>
  <si>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</si>
  <si>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</si>
  <si>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</si>
  <si>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</si>
  <si>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</si>
  <si>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</si>
  <si>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</si>
  <si>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</si>
  <si>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</si>
  <si>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</si>
  <si>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</si>
  <si>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</si>
  <si>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</si>
  <si>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</si>
  <si>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</si>
  <si>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</si>
  <si>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</si>
  <si>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</si>
  <si>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</si>
  <si>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</si>
  <si>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</si>
  <si>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</si>
  <si>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</si>
  <si>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</si>
  <si>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</si>
  <si>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</si>
  <si>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</si>
  <si>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</si>
  <si>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</si>
  <si>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</si>
  <si>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</si>
  <si>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</si>
  <si>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</si>
  <si>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</si>
  <si>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</si>
  <si>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</si>
  <si>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</si>
  <si>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</si>
  <si>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</si>
  <si>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</si>
  <si>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</si>
  <si>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</si>
  <si>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</si>
  <si>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</si>
  <si>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</si>
  <si>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</si>
  <si>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</si>
  <si>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</si>
  <si>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</si>
  <si>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</si>
  <si>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</si>
  <si>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</si>
  <si>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</si>
  <si>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</si>
  <si>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</si>
  <si>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</si>
  <si>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</si>
  <si>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</si>
  <si>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</si>
  <si>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</si>
  <si>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</si>
  <si>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</si>
  <si>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</si>
  <si>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</si>
  <si>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</si>
  <si>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</si>
  <si>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</si>
  <si>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</si>
  <si>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</si>
  <si>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</si>
  <si>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</si>
  <si>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</si>
  <si>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</si>
  <si>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</si>
  <si>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</si>
  <si>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</si>
  <si>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</si>
  <si>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</si>
  <si>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</si>
  <si>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</si>
  <si>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</si>
  <si>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</si>
  <si>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</si>
  <si>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</si>
  <si>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</si>
  <si>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</si>
  <si>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</si>
  <si>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</si>
  <si>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</si>
  <si>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</si>
  <si>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</si>
  <si>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</si>
  <si>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</si>
  <si>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</si>
  <si>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</si>
  <si>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</si>
  <si>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</si>
  <si>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</si>
  <si>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</si>
  <si>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</si>
  <si>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</si>
  <si>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</si>
  <si>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</si>
  <si>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</si>
  <si>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</si>
  <si>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</si>
  <si>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</si>
  <si>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</si>
  <si>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</si>
  <si>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</si>
  <si>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</si>
  <si>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</si>
  <si>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</si>
  <si>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</si>
  <si>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</si>
  <si>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</si>
  <si>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</si>
  <si>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</si>
  <si>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</si>
  <si>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</si>
  <si>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</si>
  <si>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</si>
  <si>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</si>
  <si>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</si>
  <si>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</si>
  <si>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</si>
  <si>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</si>
  <si>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</si>
  <si>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</si>
  <si>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</si>
  <si>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</si>
  <si>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</si>
  <si>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</si>
  <si>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</si>
  <si>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</si>
  <si>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</si>
  <si>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</si>
  <si>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</si>
  <si>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</si>
  <si>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</si>
  <si>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</si>
  <si>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</si>
  <si>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</si>
  <si>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</si>
  <si>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</si>
  <si>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</si>
  <si>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</si>
  <si>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</si>
  <si>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</si>
  <si>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</si>
  <si>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</si>
  <si>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</si>
  <si>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</si>
  <si>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</si>
  <si>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</si>
  <si>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</si>
  <si>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</si>
  <si>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</si>
  <si>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</si>
  <si>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</si>
  <si>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</si>
  <si>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</si>
  <si>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</si>
  <si>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</si>
  <si>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</si>
  <si>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</si>
  <si>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</si>
  <si>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</si>
  <si>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</si>
  <si>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</si>
  <si>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</si>
  <si>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</si>
  <si>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</si>
  <si>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</si>
  <si>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</si>
  <si>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</si>
  <si>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</si>
  <si>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</si>
  <si>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</si>
  <si>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</si>
  <si>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</si>
  <si>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</si>
  <si>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</si>
  <si>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</si>
  <si>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</si>
  <si>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</si>
  <si>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</si>
  <si>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</si>
  <si>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</si>
  <si>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</si>
  <si>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</si>
  <si>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</si>
  <si>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</si>
  <si>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</si>
  <si>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</si>
  <si>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</si>
  <si>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</si>
  <si>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</si>
  <si>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</si>
  <si>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</si>
  <si>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</si>
  <si>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</si>
  <si>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</si>
  <si>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</si>
  <si>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</si>
  <si>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</si>
  <si>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</si>
  <si>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</si>
  <si>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</si>
  <si>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</si>
  <si>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</si>
  <si>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</si>
  <si>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</si>
  <si>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</si>
  <si>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</si>
  <si>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</si>
  <si>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</si>
  <si>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</si>
  <si>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</si>
  <si>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</si>
  <si>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</si>
  <si>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</si>
  <si>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</si>
  <si>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</si>
  <si>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</si>
  <si>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</si>
  <si>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</si>
  <si>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</si>
  <si>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</si>
  <si>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</si>
  <si>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</si>
  <si>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</si>
  <si>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</si>
  <si>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</si>
  <si>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</si>
  <si>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</si>
  <si>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</si>
  <si>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</si>
  <si>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</si>
  <si>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</si>
  <si>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</si>
  <si>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</si>
  <si>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</si>
  <si>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</si>
  <si>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</si>
  <si>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</si>
  <si>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</si>
  <si>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</si>
  <si>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</si>
  <si>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</si>
  <si>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</si>
  <si>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</si>
  <si>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</si>
  <si>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</si>
  <si>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</si>
  <si>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</si>
  <si>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</si>
  <si>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</si>
  <si>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</si>
  <si>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</si>
  <si>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</si>
  <si>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</si>
  <si>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</si>
  <si>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</si>
  <si>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</si>
  <si>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</si>
  <si>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</si>
  <si>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</si>
  <si>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</si>
  <si>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</si>
  <si>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</si>
  <si>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</si>
  <si>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</si>
  <si>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</si>
  <si>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</si>
  <si>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</si>
  <si>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</si>
  <si>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</si>
  <si>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</si>
  <si>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</si>
  <si>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</si>
  <si>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</si>
  <si>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</si>
  <si>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</si>
  <si>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</si>
  <si>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</si>
  <si>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</si>
  <si>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</si>
  <si>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</si>
  <si>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</si>
  <si>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</si>
  <si>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</si>
  <si>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</si>
  <si>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</si>
  <si>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</si>
  <si>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</si>
  <si>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</si>
  <si>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</si>
  <si>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</si>
  <si>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</si>
  <si>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</si>
  <si>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</si>
  <si>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</si>
  <si>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</si>
  <si>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</si>
  <si>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</si>
  <si>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</si>
  <si>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</si>
  <si>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</si>
  <si>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</si>
  <si>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</si>
  <si>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</si>
  <si>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</si>
  <si>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</si>
  <si>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</si>
  <si>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</si>
  <si>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</si>
  <si>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</si>
  <si>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</si>
  <si>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</si>
  <si>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</si>
  <si>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</si>
  <si>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</si>
  <si>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</si>
  <si>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</si>
  <si>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</si>
  <si>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</si>
  <si>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</si>
  <si>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</si>
  <si>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</si>
  <si>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</si>
  <si>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</si>
  <si>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</si>
  <si>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</si>
  <si>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</si>
  <si>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</si>
  <si>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</si>
  <si>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</si>
  <si>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</si>
  <si>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</si>
  <si>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</si>
  <si>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</si>
  <si>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</si>
  <si>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</si>
  <si>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</si>
  <si>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</si>
  <si>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</si>
  <si>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</si>
  <si>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</si>
  <si>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</si>
  <si>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</si>
  <si>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</si>
  <si>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</si>
  <si>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</si>
  <si>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</si>
  <si>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</si>
  <si>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</si>
  <si>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</si>
  <si>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</si>
  <si>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</si>
  <si>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</si>
  <si>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</si>
  <si>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</si>
  <si>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</si>
  <si>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</si>
  <si>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</si>
  <si>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</si>
  <si>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</si>
  <si>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</si>
  <si>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</si>
  <si>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</si>
  <si>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</si>
  <si>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</si>
  <si>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</si>
  <si>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</si>
  <si>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</si>
  <si>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</si>
  <si>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</si>
  <si>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</si>
  <si>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</si>
  <si>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</si>
  <si>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</si>
  <si>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</si>
  <si>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</si>
  <si>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</si>
  <si>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</si>
  <si>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</si>
  <si>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</si>
  <si>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</si>
  <si>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</si>
  <si>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</si>
  <si>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</si>
  <si>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</si>
  <si>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</si>
  <si>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</si>
  <si>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</si>
  <si>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</si>
  <si>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</si>
  <si>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</si>
  <si>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</si>
  <si>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</si>
  <si>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</si>
  <si>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</si>
  <si>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</si>
  <si>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</si>
  <si>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</si>
  <si>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</si>
  <si>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</si>
  <si>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</si>
  <si>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</si>
  <si>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</si>
  <si>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</si>
  <si>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</si>
  <si>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</si>
  <si>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</si>
  <si>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</si>
  <si>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</si>
  <si>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</si>
  <si>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</si>
  <si>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</si>
  <si>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</si>
  <si>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</si>
  <si>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</si>
  <si>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</si>
  <si>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</si>
  <si>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</si>
  <si>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</si>
  <si>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</si>
  <si>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</si>
  <si>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</si>
  <si>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</si>
  <si>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</si>
  <si>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</si>
  <si>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</si>
  <si>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</si>
  <si>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</si>
  <si>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</si>
  <si>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</si>
  <si>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</si>
  <si>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</si>
  <si>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</si>
  <si>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</si>
  <si>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</si>
  <si>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</si>
  <si>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</si>
  <si>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</si>
  <si>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</si>
  <si>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</si>
  <si>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</si>
  <si>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</si>
  <si>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</si>
  <si>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</si>
  <si>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</si>
  <si>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</si>
  <si>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</si>
  <si>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</si>
  <si>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</si>
  <si>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</si>
  <si>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</si>
  <si>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</si>
  <si>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</si>
  <si>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</si>
  <si>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</si>
  <si>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</si>
  <si>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</si>
  <si>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</si>
  <si>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</si>
  <si>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</si>
  <si>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</si>
  <si>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</si>
  <si>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</si>
  <si>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</si>
  <si>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</si>
  <si>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</si>
  <si>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</si>
  <si>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</si>
  <si>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</si>
  <si>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</si>
  <si>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</si>
  <si>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</si>
  <si>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</si>
  <si>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</si>
  <si>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</si>
  <si>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</si>
  <si>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</si>
  <si>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</si>
  <si>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</si>
  <si>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</si>
  <si>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</si>
  <si>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</si>
  <si>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</si>
  <si>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</si>
  <si>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</si>
  <si>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</si>
  <si>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</si>
  <si>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</si>
  <si>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</si>
  <si>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</si>
  <si>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</si>
  <si>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</si>
  <si>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</si>
  <si>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</si>
  <si>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</si>
  <si>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</si>
  <si>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</si>
  <si>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</si>
  <si>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</si>
  <si>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</si>
  <si>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</si>
  <si>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</si>
  <si>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</si>
  <si>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</si>
  <si>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</si>
  <si>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</si>
  <si>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</si>
  <si>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</si>
  <si>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</si>
  <si>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</si>
  <si>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</si>
  <si>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</si>
  <si>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</si>
  <si>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</si>
  <si>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</si>
  <si>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</si>
  <si>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</si>
  <si>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</si>
  <si>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</si>
  <si>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</si>
  <si>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</si>
  <si>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</si>
  <si>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</si>
  <si>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</si>
  <si>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</si>
  <si>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</si>
  <si>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</si>
  <si>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</si>
  <si>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</si>
  <si>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</si>
  <si>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</si>
  <si>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</si>
  <si>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</si>
  <si>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</si>
  <si>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</si>
  <si>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</si>
  <si>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</si>
  <si>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</si>
  <si>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</si>
  <si>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</si>
  <si>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</si>
  <si>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</si>
  <si>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</si>
  <si>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</si>
  <si>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</si>
  <si>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</si>
  <si>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</si>
  <si>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</si>
  <si>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</si>
  <si>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</si>
  <si>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</si>
  <si>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</si>
  <si>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</si>
  <si>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</si>
  <si>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</si>
  <si>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</si>
  <si>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</si>
  <si>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</si>
  <si>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</si>
  <si>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</si>
  <si>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</si>
  <si>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</si>
  <si>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</si>
  <si>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</si>
  <si>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</si>
  <si>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</si>
  <si>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</si>
  <si>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</si>
  <si>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</si>
  <si>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</si>
  <si>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</si>
  <si>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</si>
  <si>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</si>
  <si>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</si>
  <si>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</si>
  <si>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</si>
  <si>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</si>
  <si>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</si>
  <si>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</si>
  <si>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</si>
  <si>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</si>
  <si>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</si>
  <si>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</si>
  <si>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</si>
  <si>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</si>
  <si>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</si>
  <si>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</si>
  <si>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</si>
  <si>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</si>
  <si>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</si>
  <si>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</si>
  <si>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</si>
  <si>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</si>
  <si>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</si>
  <si>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</si>
  <si>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</si>
  <si>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</si>
  <si>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</si>
  <si>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</si>
  <si>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</si>
  <si>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</si>
  <si>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</si>
  <si>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</si>
  <si>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</si>
  <si>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</si>
  <si>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</si>
  <si>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</si>
  <si>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</si>
  <si>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</si>
  <si>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</si>
  <si>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</si>
  <si>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</si>
  <si>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</si>
  <si>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</si>
  <si>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</si>
  <si>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</si>
  <si>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</si>
  <si>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</si>
  <si>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</si>
  <si>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</si>
  <si>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</si>
  <si>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</si>
  <si>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</si>
  <si>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</si>
  <si>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</si>
  <si>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</si>
  <si>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</si>
  <si>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</si>
  <si>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</si>
  <si>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</si>
  <si>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</si>
  <si>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</si>
  <si>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</si>
  <si>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</si>
  <si>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</si>
  <si>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</si>
  <si>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</si>
  <si>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</si>
  <si>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</si>
  <si>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</si>
  <si>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</si>
  <si>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</si>
  <si>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</si>
  <si>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</si>
  <si>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</si>
  <si>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</si>
  <si>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</si>
  <si>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</si>
  <si>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</si>
  <si>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</si>
  <si>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</si>
  <si>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</si>
  <si>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</si>
  <si>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</si>
  <si>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</si>
  <si>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</si>
  <si>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</si>
  <si>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</si>
  <si>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</si>
  <si>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</si>
  <si>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</si>
  <si>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</si>
  <si>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</si>
  <si>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</si>
  <si>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</si>
  <si>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</si>
  <si>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</si>
  <si>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</si>
  <si>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</si>
  <si>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</si>
  <si>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</si>
  <si>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</si>
  <si>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</si>
  <si>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</si>
  <si>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</si>
  <si>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</si>
  <si>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</si>
  <si>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</si>
  <si>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</si>
  <si>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</si>
  <si>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</si>
  <si>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</si>
  <si>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</si>
  <si>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</si>
  <si>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</si>
  <si>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</si>
  <si>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</si>
  <si>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</si>
  <si>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</si>
  <si>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</si>
  <si>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</si>
  <si>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</si>
  <si>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</si>
  <si>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</si>
  <si>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</si>
  <si>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</si>
  <si>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</si>
  <si>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</si>
  <si>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</si>
  <si>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</si>
  <si>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</si>
  <si>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</si>
  <si>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</si>
  <si>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</si>
  <si>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</si>
  <si>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</si>
  <si>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</si>
  <si>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</si>
  <si>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</si>
  <si>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</si>
  <si>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</si>
  <si>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</si>
  <si>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</si>
  <si>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</si>
  <si>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</si>
  <si>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</si>
  <si>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</si>
  <si>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</si>
  <si>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</si>
  <si>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</si>
  <si>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</si>
  <si>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</si>
  <si>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</si>
  <si>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</si>
  <si>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</si>
  <si>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</si>
  <si>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</si>
  <si>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</si>
  <si>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</si>
  <si>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</si>
  <si>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</si>
  <si>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</si>
  <si>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</si>
  <si>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</si>
  <si>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</si>
  <si>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</si>
  <si>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</si>
  <si>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</si>
  <si>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</si>
  <si>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</si>
  <si>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</si>
  <si>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</si>
  <si>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</si>
  <si>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</si>
  <si>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</si>
  <si>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</si>
  <si>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</si>
  <si>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</si>
  <si>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</si>
  <si>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</si>
  <si>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</si>
  <si>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</si>
  <si>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</si>
  <si>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</si>
  <si>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</si>
  <si>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</si>
  <si>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</si>
  <si>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</si>
  <si>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</si>
  <si>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</si>
  <si>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</si>
  <si>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</si>
  <si>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</si>
  <si>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</si>
  <si>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</si>
  <si>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</si>
  <si>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</si>
  <si>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</si>
  <si>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</si>
  <si>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</si>
  <si>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</si>
  <si>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</si>
  <si>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</si>
  <si>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</si>
  <si>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</si>
  <si>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</si>
  <si>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</si>
  <si>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</si>
  <si>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</si>
  <si>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</si>
  <si>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</si>
  <si>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</si>
  <si>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</si>
  <si>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</si>
  <si>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</si>
  <si>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</si>
  <si>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</si>
  <si>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</si>
  <si>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</si>
  <si>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</si>
  <si>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</si>
  <si>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</si>
  <si>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</si>
  <si>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</si>
  <si>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</si>
  <si>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</si>
  <si>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</si>
  <si>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</si>
  <si>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</si>
  <si>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</si>
  <si>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</si>
  <si>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</si>
  <si>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</si>
  <si>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</si>
  <si>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</si>
  <si>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</si>
  <si>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</si>
  <si>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</si>
  <si>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</si>
  <si>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</si>
  <si>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</si>
  <si>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</si>
  <si>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</si>
  <si>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</si>
  <si>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</si>
  <si>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</si>
  <si>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</si>
  <si>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</si>
  <si>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</si>
  <si>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</si>
  <si>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</si>
  <si>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</si>
  <si>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</si>
  <si>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</si>
  <si>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</si>
  <si>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</si>
  <si>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</si>
  <si>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</si>
  <si>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</si>
  <si>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</si>
  <si>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</si>
  <si>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</si>
  <si>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</si>
  <si>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</si>
  <si>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</si>
  <si>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</si>
  <si>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</si>
  <si>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</si>
  <si>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</si>
  <si>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</si>
  <si>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</si>
  <si>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</si>
  <si>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</si>
  <si>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</si>
  <si>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</si>
  <si>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</si>
  <si>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</si>
  <si>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</si>
  <si>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</si>
  <si>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</si>
  <si>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</si>
  <si>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</si>
  <si>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</si>
  <si>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</si>
  <si>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</si>
  <si>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</si>
  <si>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</si>
  <si>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</si>
  <si>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</si>
  <si>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</si>
  <si>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</si>
  <si>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</si>
  <si>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</si>
  <si>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</si>
  <si>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</si>
  <si>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</si>
  <si>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</si>
  <si>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</si>
  <si>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</si>
  <si>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</si>
  <si>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</si>
  <si>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</si>
  <si>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</si>
  <si>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</si>
  <si>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</si>
  <si>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</si>
  <si>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</si>
  <si>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</si>
  <si>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</si>
  <si>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</si>
  <si>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</si>
  <si>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</si>
  <si>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</si>
  <si>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</si>
  <si>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</si>
  <si>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</si>
  <si>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</si>
  <si>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</si>
  <si>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</si>
  <si>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</si>
  <si>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</si>
  <si>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</si>
  <si>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</si>
  <si>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</si>
  <si>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</si>
  <si>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</si>
  <si>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</si>
  <si>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</si>
  <si>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</si>
  <si>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</si>
  <si>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</si>
  <si>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</si>
  <si>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</si>
  <si>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</si>
  <si>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</si>
  <si>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</si>
  <si>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</si>
  <si>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</si>
  <si>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</si>
  <si>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</si>
  <si>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</si>
  <si>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</si>
  <si>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</si>
  <si>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</si>
  <si>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</si>
  <si>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</si>
  <si>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</si>
  <si>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</si>
  <si>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</si>
  <si>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</si>
  <si>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</si>
  <si>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</si>
  <si>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</si>
  <si>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</si>
  <si>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</si>
  <si>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</si>
  <si>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</si>
  <si>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</si>
  <si>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</si>
  <si>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</si>
  <si>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</si>
  <si>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</si>
  <si>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</si>
  <si>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</si>
  <si>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</si>
  <si>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</si>
  <si>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</si>
  <si>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</si>
  <si>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</si>
  <si>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</si>
  <si>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</si>
  <si>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</si>
  <si>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</si>
  <si>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</si>
  <si>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</si>
  <si>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</si>
  <si>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</si>
  <si>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</si>
  <si>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</si>
  <si>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</si>
  <si>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</si>
  <si>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</si>
  <si>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</si>
  <si>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</si>
  <si>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</si>
  <si>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</si>
  <si>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</si>
  <si>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</si>
  <si>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</si>
  <si>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</si>
  <si>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</si>
  <si>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</si>
  <si>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</si>
  <si>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</si>
  <si>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</si>
  <si>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</si>
  <si>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</si>
  <si>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</si>
  <si>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</si>
  <si>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</si>
  <si>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</si>
  <si>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</si>
  <si>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</si>
  <si>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</si>
  <si>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</si>
  <si>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</si>
  <si>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</si>
  <si>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</si>
  <si>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</si>
  <si>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</si>
  <si>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</si>
  <si>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</si>
  <si>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</si>
  <si>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</si>
  <si>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</si>
  <si>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</si>
  <si>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</si>
  <si>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</si>
  <si>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</si>
  <si>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</si>
  <si>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</si>
  <si>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</si>
  <si>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</si>
  <si>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</si>
  <si>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</si>
  <si>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</si>
  <si>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</si>
  <si>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</si>
  <si>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</si>
  <si>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</si>
  <si>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</si>
  <si>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</si>
  <si>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</si>
  <si>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</si>
  <si>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</si>
  <si>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</si>
  <si>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</si>
  <si>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</si>
  <si>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</si>
  <si>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</si>
  <si>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</si>
  <si>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</si>
  <si>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</si>
  <si>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</si>
  <si>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</si>
  <si>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</si>
  <si>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</si>
  <si>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</si>
  <si>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</si>
  <si>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</si>
  <si>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</si>
  <si>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</si>
  <si>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</si>
  <si>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</si>
  <si>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</si>
  <si>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</si>
  <si>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</si>
  <si>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</si>
  <si>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</si>
  <si>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</si>
  <si>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</si>
  <si>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</si>
  <si>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</si>
  <si>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</si>
  <si>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</si>
  <si>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</si>
  <si>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</si>
  <si>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</si>
  <si>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</si>
  <si>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</si>
  <si>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</si>
  <si>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</si>
  <si>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</si>
  <si>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</si>
  <si>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</si>
  <si>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</si>
  <si>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</si>
  <si>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</si>
  <si>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</si>
  <si>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</si>
  <si>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</si>
  <si>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</si>
  <si>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</si>
  <si>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</si>
  <si>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</si>
  <si>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</si>
  <si>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</si>
  <si>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</si>
  <si>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</si>
  <si>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</si>
  <si>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</si>
  <si>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</si>
  <si>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</si>
  <si>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</si>
  <si>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</si>
  <si>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</si>
  <si>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</si>
  <si>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</si>
  <si>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</si>
  <si>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</si>
  <si>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</si>
  <si>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</si>
  <si>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</si>
  <si>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</si>
  <si>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</si>
  <si>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</si>
  <si>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</si>
  <si>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</si>
  <si>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</si>
  <si>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</si>
  <si>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</si>
  <si>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</si>
  <si>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</si>
  <si>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</si>
  <si>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</si>
  <si>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</si>
  <si>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</si>
  <si>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</si>
  <si>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</si>
  <si>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</si>
  <si>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</si>
  <si>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</si>
  <si>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</si>
  <si>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</si>
  <si>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</si>
  <si>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</si>
  <si>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</si>
  <si>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</si>
  <si>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</si>
  <si>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</si>
  <si>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</si>
  <si>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</si>
  <si>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</si>
  <si>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</si>
  <si>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</si>
  <si>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</si>
  <si>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</si>
  <si>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</si>
  <si>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</si>
  <si>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</si>
  <si>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</si>
  <si>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</si>
  <si>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</si>
  <si>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</si>
  <si>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</si>
  <si>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</si>
  <si>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</si>
  <si>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</si>
  <si>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</si>
  <si>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</si>
  <si>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</si>
  <si>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</si>
  <si>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</si>
  <si>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</si>
  <si>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</si>
  <si>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</si>
  <si>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</si>
  <si>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</si>
  <si>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</si>
  <si>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</si>
  <si>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</si>
  <si>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</si>
  <si>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</si>
  <si>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</si>
  <si>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</si>
  <si>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</si>
  <si>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</si>
  <si>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</si>
  <si>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</si>
  <si>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</si>
  <si>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</si>
  <si>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</si>
  <si>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</si>
  <si>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</si>
  <si>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</si>
  <si>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</si>
  <si>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</si>
  <si>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</si>
  <si>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</si>
  <si>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</si>
  <si>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</si>
  <si>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</si>
  <si>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</si>
  <si>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</si>
  <si>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</si>
  <si>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</si>
  <si>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</si>
  <si>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</si>
  <si>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</si>
  <si>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</si>
  <si>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</si>
  <si>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</si>
  <si>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</si>
  <si>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</si>
  <si>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</si>
  <si>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</si>
  <si>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</si>
  <si>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</si>
  <si>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</si>
  <si>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</si>
  <si>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</si>
  <si>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</si>
  <si>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</si>
  <si>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</si>
  <si>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</si>
  <si>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</si>
  <si>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</si>
  <si>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</si>
  <si>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</si>
  <si>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</si>
  <si>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</si>
  <si>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</si>
  <si>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</si>
  <si>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</si>
  <si>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</si>
  <si>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</si>
  <si>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</si>
  <si>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</si>
  <si>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</si>
  <si>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</si>
  <si>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</si>
  <si>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</si>
  <si>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</si>
  <si>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</si>
  <si>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</si>
  <si>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</si>
  <si>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</si>
  <si>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</si>
  <si>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</si>
  <si>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</si>
  <si>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</si>
  <si>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</si>
  <si>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</si>
  <si>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</si>
  <si>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</si>
  <si>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</si>
  <si>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</si>
  <si>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</si>
  <si>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</si>
  <si>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</si>
  <si>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</si>
  <si>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</si>
  <si>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</si>
  <si>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</si>
  <si>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</si>
  <si>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</si>
  <si>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</si>
  <si>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</si>
  <si>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</si>
  <si>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</si>
  <si>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</si>
  <si>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</si>
  <si>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</si>
  <si>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</si>
  <si>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</si>
  <si>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</si>
  <si>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</si>
  <si>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</si>
  <si>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</si>
  <si>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</si>
  <si>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</si>
  <si>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</si>
  <si>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</si>
  <si>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</si>
  <si>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</si>
  <si>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</si>
  <si>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</si>
  <si>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</si>
  <si>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</si>
  <si>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</si>
  <si>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</si>
  <si>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</si>
  <si>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</si>
  <si>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</si>
  <si>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</si>
  <si>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</si>
  <si>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</si>
  <si>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</si>
  <si>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</si>
  <si>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</si>
  <si>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</si>
  <si>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</si>
  <si>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</si>
  <si>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</si>
  <si>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</si>
  <si>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</si>
  <si>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</si>
  <si>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</si>
  <si>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</si>
  <si>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</si>
  <si>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</si>
  <si>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</si>
  <si>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</si>
  <si>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</si>
  <si>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</si>
  <si>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</si>
  <si>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</si>
  <si>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</si>
  <si>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</si>
  <si>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</si>
  <si>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</si>
  <si>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</si>
  <si>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</si>
  <si>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</si>
  <si>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</si>
  <si>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</si>
  <si>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</si>
  <si>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</si>
  <si>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</si>
  <si>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</si>
  <si>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</si>
  <si>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</si>
  <si>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</si>
  <si>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</si>
  <si>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</si>
  <si>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</si>
  <si>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</si>
  <si>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</si>
  <si>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</si>
  <si>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</si>
  <si>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</si>
  <si>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</si>
  <si>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</si>
  <si>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</si>
  <si>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</si>
  <si>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</si>
  <si>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</si>
  <si>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</si>
  <si>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</si>
  <si>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</si>
  <si>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</si>
  <si>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</si>
  <si>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</si>
  <si>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</si>
  <si>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</si>
  <si>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</si>
  <si>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</si>
  <si>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</si>
  <si>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</si>
  <si>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</si>
  <si>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</si>
  <si>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</si>
  <si>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</si>
  <si>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</si>
  <si>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</si>
  <si>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</si>
  <si>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</si>
  <si>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</si>
  <si>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</si>
  <si>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</si>
  <si>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</si>
  <si>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</si>
  <si>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</si>
  <si>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</si>
  <si>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</si>
  <si>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</si>
  <si>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</si>
  <si>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</si>
  <si>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</si>
  <si>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</si>
  <si>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</si>
  <si>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</si>
  <si>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</si>
  <si>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</si>
  <si>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</si>
  <si>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</si>
  <si>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</si>
  <si>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</si>
  <si>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</si>
  <si>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</si>
  <si>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</si>
  <si>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</si>
  <si>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</si>
  <si>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</si>
  <si>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</si>
  <si>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</si>
  <si>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</si>
  <si>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</si>
  <si>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</si>
  <si>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</si>
  <si>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</si>
  <si>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</si>
  <si>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</si>
  <si>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</si>
  <si>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</si>
  <si>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</si>
  <si>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</si>
  <si>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</si>
  <si>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</si>
  <si>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</si>
  <si>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</si>
  <si>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</si>
  <si>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</si>
  <si>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</si>
  <si>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</si>
  <si>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</si>
  <si>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</si>
  <si>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</si>
  <si>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</si>
  <si>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</si>
  <si>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</si>
  <si>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</si>
  <si>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</si>
  <si>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</si>
  <si>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</si>
  <si>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</si>
  <si>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</si>
  <si>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</si>
  <si>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</si>
  <si>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</si>
  <si>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</si>
  <si>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</si>
  <si>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</si>
  <si>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</si>
  <si>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</si>
  <si>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</si>
  <si>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</si>
  <si>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</si>
  <si>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</si>
  <si>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</si>
  <si>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</si>
  <si>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</si>
  <si>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</si>
  <si>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</si>
  <si>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</si>
  <si>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</si>
  <si>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</si>
  <si>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</si>
  <si>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</si>
  <si>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</si>
  <si>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</si>
  <si>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</si>
  <si>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</si>
  <si>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</si>
  <si>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</si>
  <si>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</si>
  <si>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</si>
  <si>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</si>
  <si>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</si>
  <si>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</si>
  <si>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</si>
  <si>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</si>
  <si>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</si>
  <si>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</si>
  <si>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</si>
  <si>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</si>
  <si>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</si>
  <si>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</si>
  <si>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</si>
  <si>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</si>
  <si>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</si>
  <si>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</si>
  <si>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</si>
  <si>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</si>
  <si>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</si>
  <si>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</si>
  <si>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</si>
  <si>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</si>
  <si>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</si>
  <si>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</si>
  <si>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</si>
  <si>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</si>
  <si>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</si>
  <si>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</si>
  <si>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</si>
  <si>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</si>
  <si>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</si>
  <si>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</si>
  <si>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</si>
  <si>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</si>
  <si>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</si>
  <si>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</si>
  <si>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</si>
  <si>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</si>
  <si>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</si>
  <si>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</si>
  <si>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</si>
  <si>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</si>
  <si>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</si>
  <si>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</si>
  <si>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</si>
  <si>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</si>
  <si>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</si>
  <si>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</si>
  <si>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</si>
  <si>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</si>
  <si>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</si>
  <si>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</si>
  <si>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</si>
  <si>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</si>
  <si>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</si>
  <si>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</si>
  <si>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</si>
  <si>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</si>
  <si>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</si>
  <si>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</si>
  <si>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</si>
  <si>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</si>
  <si>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</si>
  <si>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</si>
  <si>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</si>
  <si>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</si>
  <si>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</si>
  <si>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</si>
  <si>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</si>
  <si>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</si>
  <si>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</si>
  <si>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</si>
  <si>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</si>
  <si>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</si>
  <si>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</si>
  <si>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</si>
  <si>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</si>
  <si>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</si>
  <si>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</si>
  <si>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</si>
  <si>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</si>
  <si>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</si>
  <si>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</si>
  <si>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</si>
  <si>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</si>
  <si>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</si>
  <si>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</si>
  <si>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</si>
  <si>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</si>
  <si>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</si>
  <si>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</si>
  <si>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</si>
  <si>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</si>
  <si>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</si>
  <si>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</si>
  <si>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</si>
  <si>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</si>
  <si>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</si>
  <si>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</si>
  <si>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</si>
  <si>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</si>
  <si>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</si>
  <si>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</si>
  <si>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</si>
  <si>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</si>
  <si>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</si>
  <si>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</si>
  <si>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</si>
  <si>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</si>
  <si>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</si>
  <si>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</si>
  <si>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</si>
  <si>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</si>
  <si>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</si>
  <si>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</si>
  <si>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</si>
  <si>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</si>
  <si>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</si>
  <si>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</si>
  <si>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</si>
  <si>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</si>
  <si>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</si>
  <si>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</si>
  <si>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</si>
  <si>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</si>
  <si>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</si>
  <si>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</si>
  <si>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</si>
  <si>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</si>
  <si>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</si>
  <si>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</si>
  <si>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</si>
  <si>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</si>
  <si>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</si>
  <si>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</si>
  <si>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</si>
  <si>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</si>
  <si>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</si>
  <si>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</si>
  <si>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</si>
  <si>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</si>
  <si>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</si>
  <si>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</si>
  <si>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</si>
  <si>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</si>
  <si>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</si>
  <si>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</si>
  <si>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</si>
  <si>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</si>
  <si>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</si>
  <si>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</si>
  <si>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</si>
  <si>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</si>
  <si>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</si>
  <si>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</si>
  <si>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</si>
  <si>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</si>
  <si>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</si>
  <si>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</si>
  <si>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</si>
  <si>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</si>
  <si>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</si>
  <si>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</si>
  <si>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</si>
  <si>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</si>
  <si>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</si>
  <si>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</si>
  <si>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</si>
  <si>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</si>
  <si>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</si>
  <si>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</si>
  <si>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</si>
  <si>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</si>
  <si>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</si>
  <si>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</si>
  <si>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</si>
  <si>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</si>
  <si>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</si>
  <si>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</si>
  <si>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</si>
  <si>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</si>
  <si>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</si>
  <si>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</si>
  <si>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</si>
  <si>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</si>
  <si>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</si>
  <si>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</si>
  <si>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</si>
  <si>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</si>
  <si>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</si>
  <si>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</si>
  <si>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</si>
  <si>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</si>
  <si>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</si>
  <si>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</si>
  <si>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</si>
  <si>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</si>
  <si>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</si>
  <si>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</si>
  <si>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</si>
  <si>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</si>
  <si>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</si>
  <si>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</si>
  <si>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</si>
  <si>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</si>
  <si>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</si>
  <si>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</si>
  <si>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</si>
  <si>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</si>
  <si>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</si>
  <si>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</si>
  <si>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</si>
  <si>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</si>
  <si>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</si>
  <si>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</si>
  <si>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</si>
  <si>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</si>
  <si>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</si>
  <si>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</si>
  <si>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</si>
  <si>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</si>
  <si>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</si>
  <si>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</si>
  <si>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</si>
  <si>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</si>
  <si>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</si>
  <si>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</si>
  <si>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</si>
  <si>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</si>
  <si>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</si>
  <si>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</si>
  <si>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</si>
  <si>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</si>
  <si>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</si>
  <si>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</si>
  <si>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</si>
  <si>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</si>
  <si>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</si>
  <si>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</si>
  <si>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</si>
  <si>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</si>
  <si>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</si>
  <si>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</si>
  <si>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</si>
  <si>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</si>
  <si>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</si>
  <si>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</si>
  <si>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</si>
  <si>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</si>
  <si>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</si>
  <si>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</si>
  <si>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</si>
  <si>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</si>
  <si>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</si>
  <si>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</si>
  <si>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</si>
  <si>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</si>
  <si>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</si>
  <si>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</si>
  <si>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</si>
  <si>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</si>
  <si>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</si>
  <si>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</si>
  <si>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</si>
  <si>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</si>
  <si>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</si>
  <si>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</si>
  <si>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</si>
  <si>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</si>
  <si>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</si>
  <si>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</si>
  <si>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</si>
  <si>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</si>
  <si>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</si>
  <si>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</si>
  <si>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</si>
  <si>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</si>
  <si>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</si>
  <si>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</si>
  <si>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</si>
  <si>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</si>
  <si>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</si>
  <si>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</si>
  <si>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</si>
  <si>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</si>
  <si>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</si>
  <si>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</si>
  <si>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</si>
  <si>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</si>
  <si>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</si>
  <si>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</si>
  <si>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</si>
  <si>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</si>
  <si>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</si>
  <si>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</si>
  <si>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</si>
  <si>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</si>
  <si>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</si>
  <si>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</si>
  <si>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</si>
  <si>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</si>
  <si>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</si>
  <si>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</si>
  <si>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</si>
  <si>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</si>
  <si>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</si>
  <si>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</si>
  <si>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</si>
  <si>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</si>
  <si>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</si>
  <si>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</si>
  <si>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</si>
  <si>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</si>
  <si>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</si>
  <si>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</si>
  <si>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</si>
  <si>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</si>
  <si>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</si>
  <si>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</si>
  <si>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</si>
  <si>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</si>
  <si>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</si>
  <si>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</si>
  <si>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</si>
  <si>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</si>
  <si>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</si>
  <si>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</si>
  <si>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</si>
  <si>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</si>
  <si>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</si>
  <si>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</si>
  <si>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</si>
  <si>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</si>
  <si>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</si>
  <si>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</si>
  <si>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</si>
  <si>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</si>
  <si>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</si>
  <si>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</si>
  <si>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</si>
  <si>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</si>
  <si>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</si>
  <si>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</si>
  <si>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</si>
  <si>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</si>
  <si>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</si>
  <si>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</si>
  <si>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</si>
  <si>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</si>
  <si>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</si>
  <si>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</si>
  <si>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</si>
  <si>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</si>
  <si>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</si>
  <si>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</si>
  <si>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</si>
  <si>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</si>
  <si>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</si>
  <si>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</si>
  <si>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</si>
  <si>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</si>
  <si>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</si>
  <si>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</si>
  <si>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</si>
  <si>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</si>
  <si>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</si>
  <si>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</si>
  <si>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</si>
  <si>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</si>
  <si>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</si>
  <si>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</si>
  <si>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</si>
  <si>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</si>
  <si>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</si>
  <si>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</si>
  <si>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</si>
  <si>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</si>
  <si>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</si>
  <si>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</si>
  <si>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</si>
  <si>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</si>
  <si>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</si>
  <si>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</si>
  <si>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</si>
  <si>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</si>
  <si>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</si>
  <si>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</si>
  <si>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</si>
  <si>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</si>
  <si>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</si>
  <si>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</si>
  <si>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</si>
  <si>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</si>
  <si>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</si>
  <si>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</si>
  <si>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</si>
  <si>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</si>
  <si>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</si>
  <si>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</si>
  <si>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</si>
  <si>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</si>
  <si>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</si>
  <si>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</si>
  <si>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</si>
  <si>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</si>
  <si>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</si>
  <si>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</si>
  <si>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</si>
  <si>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</si>
  <si>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</si>
  <si>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</si>
  <si>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</si>
  <si>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</si>
  <si>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</si>
  <si>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</si>
  <si>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</si>
  <si>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</si>
  <si>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</si>
  <si>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</si>
  <si>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</si>
  <si>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</si>
  <si>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</si>
  <si>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</si>
  <si>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</si>
  <si>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</si>
  <si>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</si>
  <si>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</si>
  <si>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</si>
  <si>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</si>
  <si>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</si>
  <si>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</si>
  <si>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</si>
  <si>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</si>
  <si>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</si>
  <si>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</si>
  <si>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</si>
  <si>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</si>
  <si>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</si>
  <si>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</si>
  <si>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</si>
  <si>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</si>
  <si>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</si>
  <si>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</si>
  <si>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</si>
  <si>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</si>
  <si>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</si>
  <si>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</si>
  <si>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</si>
  <si>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</si>
  <si>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</si>
  <si>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</si>
  <si>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</si>
  <si>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</si>
  <si>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</si>
  <si>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</si>
  <si>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</si>
  <si>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</si>
  <si>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</si>
  <si>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</si>
  <si>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</si>
  <si>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</si>
  <si>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</si>
  <si>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</si>
  <si>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</si>
  <si>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</si>
  <si>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</si>
  <si>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</si>
  <si>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</si>
  <si>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</si>
  <si>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</si>
  <si>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</si>
  <si>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</si>
  <si>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</si>
  <si>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</si>
  <si>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</si>
  <si>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</si>
  <si>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</si>
  <si>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</si>
  <si>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</si>
  <si>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</si>
  <si>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</si>
  <si>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</si>
  <si>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</si>
  <si>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</si>
  <si>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</si>
  <si>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</si>
  <si>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</si>
  <si>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</si>
  <si>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</si>
  <si>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</si>
  <si>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</si>
  <si>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</si>
  <si>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</si>
  <si>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</si>
  <si>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</si>
  <si>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</si>
  <si>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</si>
  <si>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</si>
  <si>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</si>
  <si>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</si>
  <si>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</si>
  <si>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</si>
  <si>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</si>
  <si>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</si>
  <si>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</si>
  <si>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</si>
  <si>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</si>
  <si>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</si>
  <si>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</si>
  <si>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</si>
  <si>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</si>
  <si>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</si>
  <si>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</si>
  <si>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</si>
  <si>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</si>
  <si>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</si>
  <si>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</si>
  <si>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</si>
  <si>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</si>
  <si>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</si>
  <si>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</si>
  <si>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</si>
  <si>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</si>
  <si>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</si>
  <si>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</si>
  <si>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</si>
  <si>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</si>
  <si>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</si>
  <si>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</si>
  <si>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</si>
  <si>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</si>
  <si>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</si>
  <si>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</si>
  <si>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</si>
  <si>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</si>
  <si>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</si>
  <si>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</si>
  <si>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</si>
  <si>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</si>
  <si>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</si>
  <si>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</si>
  <si>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</si>
  <si>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</si>
  <si>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</si>
  <si>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</si>
  <si>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</si>
  <si>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</si>
  <si>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</si>
  <si>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</si>
  <si>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</si>
  <si>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</si>
  <si>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</si>
  <si>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</si>
  <si>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</si>
  <si>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</si>
  <si>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</si>
  <si>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</si>
  <si>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</si>
  <si>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</si>
  <si>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</si>
  <si>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</si>
  <si>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</si>
  <si>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</si>
  <si>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</si>
  <si>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</si>
  <si>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</si>
  <si>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</si>
  <si>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</si>
  <si>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</si>
  <si>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</si>
  <si>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</si>
  <si>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</si>
  <si>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</si>
  <si>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</si>
  <si>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</si>
  <si>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</si>
  <si>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</si>
  <si>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</si>
  <si>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</si>
  <si>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</si>
  <si>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</si>
  <si>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</si>
  <si>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</si>
  <si>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</si>
  <si>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</si>
  <si>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</si>
  <si>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</si>
  <si>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</si>
  <si>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</si>
  <si>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</si>
  <si>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</si>
  <si>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</si>
  <si>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</si>
  <si>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</si>
  <si>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</si>
  <si>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</si>
  <si>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</si>
  <si>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</si>
  <si>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</si>
  <si>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</si>
  <si>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</si>
  <si>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</si>
  <si>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</si>
  <si>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</si>
  <si>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</si>
  <si>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</si>
  <si>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</si>
  <si>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</si>
  <si>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</si>
  <si>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</si>
  <si>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</si>
  <si>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</si>
  <si>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</si>
  <si>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</si>
  <si>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</si>
  <si>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</si>
  <si>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</si>
  <si>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</si>
  <si>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</si>
  <si>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</si>
  <si>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</si>
  <si>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</si>
  <si>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</si>
  <si>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</si>
  <si>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</si>
  <si>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</si>
  <si>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</si>
  <si>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</si>
  <si>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</si>
  <si>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</si>
  <si>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</si>
  <si>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</si>
  <si>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</si>
  <si>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</si>
  <si>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</si>
  <si>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</si>
  <si>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</si>
  <si>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</si>
  <si>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</si>
  <si>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</si>
  <si>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</si>
  <si>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</si>
  <si>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</si>
  <si>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</si>
  <si>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</si>
  <si>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</si>
  <si>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</si>
  <si>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</si>
  <si>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</si>
  <si>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</si>
  <si>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</si>
  <si>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</si>
  <si>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</si>
  <si>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</si>
  <si>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</si>
  <si>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</si>
  <si>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</si>
  <si>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</si>
  <si>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</si>
  <si>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</si>
  <si>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</si>
  <si>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</si>
  <si>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</si>
  <si>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</si>
  <si>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</si>
  <si>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</si>
  <si>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</si>
  <si>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</si>
  <si>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</si>
  <si>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</si>
  <si>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</si>
  <si>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</si>
  <si>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</si>
  <si>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</si>
  <si>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</si>
  <si>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</si>
  <si>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</si>
  <si>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</si>
  <si>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</si>
  <si>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</si>
  <si>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</si>
  <si>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</si>
  <si>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</si>
  <si>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</si>
  <si>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</si>
  <si>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</si>
  <si>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</si>
  <si>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</si>
  <si>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</si>
  <si>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</si>
  <si>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</si>
  <si>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</si>
  <si>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</si>
  <si>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</si>
  <si>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</si>
  <si>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</si>
  <si>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</si>
  <si>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</si>
  <si>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</si>
  <si>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</si>
  <si>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</si>
  <si>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</si>
  <si>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</si>
  <si>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</si>
  <si>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</si>
  <si>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</si>
  <si>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</si>
  <si>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</si>
  <si>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</si>
  <si>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</si>
  <si>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</si>
  <si>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</si>
  <si>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</si>
  <si>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</si>
  <si>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</si>
  <si>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</si>
  <si>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</si>
  <si>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</si>
  <si>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</si>
  <si>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</si>
  <si>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</si>
  <si>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</si>
  <si>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</si>
  <si>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</si>
  <si>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</si>
  <si>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</si>
  <si>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</si>
  <si>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</si>
  <si>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</si>
  <si>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</si>
  <si>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</si>
  <si>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</si>
  <si>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</si>
  <si>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</si>
  <si>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</si>
  <si>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</si>
  <si>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</si>
  <si>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</si>
  <si>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</si>
  <si>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</si>
  <si>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</si>
  <si>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</si>
  <si>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</si>
  <si>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</si>
  <si>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</si>
  <si>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</si>
  <si>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</si>
  <si>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</si>
  <si>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</si>
  <si>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</si>
  <si>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</si>
  <si>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</si>
  <si>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</si>
  <si>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</si>
  <si>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</si>
  <si>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</si>
  <si>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</si>
  <si>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</si>
  <si>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</si>
  <si>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</si>
  <si>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</si>
  <si>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</si>
  <si>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</si>
  <si>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</si>
  <si>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</si>
  <si>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</si>
  <si>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</si>
  <si>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</si>
  <si>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</si>
  <si>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</si>
  <si>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</si>
  <si>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</si>
  <si>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</si>
  <si>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</si>
  <si>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</si>
  <si>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</si>
  <si>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</si>
  <si>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</si>
  <si>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</si>
  <si>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</si>
  <si>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</si>
  <si>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</si>
  <si>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</si>
  <si>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</si>
  <si>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</si>
  <si>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</si>
  <si>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</si>
  <si>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</si>
  <si>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</si>
  <si>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</si>
  <si>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</si>
  <si>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</si>
  <si>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</si>
  <si>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</si>
  <si>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</si>
  <si>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</si>
  <si>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</si>
  <si>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</si>
  <si>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</si>
  <si>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</si>
  <si>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</si>
  <si>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</si>
  <si>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</si>
  <si>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</si>
  <si>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</si>
  <si>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</si>
  <si>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</si>
  <si>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</si>
  <si>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</si>
  <si>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</si>
  <si>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</si>
  <si>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</si>
  <si>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</si>
  <si>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</si>
  <si>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</si>
  <si>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</si>
  <si>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</si>
  <si>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</si>
  <si>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</si>
  <si>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</si>
  <si>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</si>
  <si>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</si>
  <si>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</si>
  <si>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</si>
  <si>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</si>
  <si>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</si>
  <si>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</si>
  <si>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</si>
  <si>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</si>
  <si>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</si>
  <si>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</si>
  <si>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</si>
  <si>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</si>
  <si>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</si>
  <si>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</si>
  <si>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</si>
  <si>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</si>
  <si>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</si>
  <si>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</si>
  <si>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</si>
  <si>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</si>
  <si>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</si>
  <si>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</si>
  <si>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</si>
  <si>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</si>
  <si>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</si>
  <si>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</si>
  <si>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</si>
  <si>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</si>
  <si>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</si>
  <si>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</si>
  <si>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</si>
  <si>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</si>
  <si>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</si>
  <si>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</si>
  <si>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</si>
  <si>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</si>
  <si>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</si>
  <si>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</si>
  <si>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</si>
  <si>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</si>
  <si>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</si>
  <si>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</si>
  <si>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</si>
  <si>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</si>
  <si>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</si>
  <si>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</si>
  <si>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</si>
  <si>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</si>
  <si>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</si>
  <si>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</si>
  <si>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</si>
  <si>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</si>
  <si>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</si>
  <si>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</si>
  <si>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</si>
  <si>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</si>
  <si>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</si>
  <si>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</si>
  <si>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</si>
  <si>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</si>
  <si>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</si>
  <si>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</si>
  <si>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</si>
  <si>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</si>
  <si>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</si>
  <si>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</si>
  <si>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</si>
  <si>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</si>
  <si>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</si>
  <si>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</si>
  <si>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</si>
  <si>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</si>
  <si>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</si>
  <si>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</si>
  <si>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</si>
  <si>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</si>
  <si>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</si>
  <si>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</si>
  <si>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</si>
  <si>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</si>
  <si>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</si>
  <si>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</si>
  <si>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</si>
  <si>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</si>
  <si>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</si>
  <si>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</si>
  <si>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</si>
  <si>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</si>
  <si>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</si>
  <si>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</si>
  <si>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</si>
  <si>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</si>
  <si>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</si>
  <si>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</si>
  <si>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</si>
  <si>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</si>
  <si>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</si>
  <si>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</si>
  <si>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</si>
  <si>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</si>
  <si>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</si>
  <si>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</si>
  <si>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</si>
  <si>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</si>
  <si>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</si>
  <si>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</si>
  <si>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</si>
  <si>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</si>
  <si>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</si>
  <si>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</si>
  <si>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</si>
  <si>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</si>
  <si>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</si>
  <si>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</si>
  <si>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</si>
  <si>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</si>
  <si>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</si>
  <si>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</si>
  <si>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</si>
  <si>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</si>
  <si>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</si>
  <si>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</si>
  <si>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</si>
  <si>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</si>
  <si>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</si>
  <si>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</si>
  <si>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</si>
  <si>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</si>
  <si>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</si>
  <si>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</si>
  <si>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</si>
  <si>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</si>
  <si>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</si>
  <si>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</si>
  <si>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</si>
  <si>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</si>
  <si>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</si>
  <si>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</si>
  <si>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</si>
  <si>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</si>
  <si>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</si>
  <si>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</si>
  <si>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</si>
  <si>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</si>
  <si>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</si>
  <si>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</si>
  <si>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</si>
  <si>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</si>
  <si>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</si>
  <si>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</si>
  <si>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</si>
  <si>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</si>
  <si>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</si>
  <si>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</si>
  <si>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</si>
  <si>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</si>
  <si>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</si>
  <si>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</si>
  <si>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</si>
  <si>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</si>
  <si>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</si>
  <si>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</si>
  <si>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</si>
  <si>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</si>
  <si>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</si>
  <si>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</si>
  <si>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</si>
  <si>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</si>
  <si>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</si>
  <si>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</si>
  <si>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</si>
  <si>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</si>
  <si>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</si>
  <si>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</si>
  <si>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</si>
  <si>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</si>
  <si>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</si>
  <si>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</si>
  <si>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</si>
  <si>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</si>
  <si>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</si>
  <si>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</si>
  <si>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</si>
  <si>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</si>
  <si>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</si>
  <si>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</si>
  <si>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</si>
  <si>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</si>
  <si>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</si>
  <si>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</si>
  <si>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</si>
  <si>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</si>
  <si>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</si>
  <si>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</si>
  <si>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</si>
  <si>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</si>
  <si>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</si>
  <si>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</si>
  <si>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</si>
  <si>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</si>
  <si>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</si>
  <si>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</si>
  <si>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</si>
  <si>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</si>
  <si>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</si>
  <si>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</si>
  <si>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</si>
  <si>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</si>
  <si>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</si>
  <si>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</si>
  <si>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</si>
  <si>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</si>
  <si>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</si>
  <si>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</si>
  <si>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</si>
  <si>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</si>
  <si>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</si>
  <si>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</si>
  <si>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</si>
  <si>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</si>
  <si>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</si>
  <si>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</si>
  <si>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</si>
  <si>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</si>
  <si>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</si>
  <si>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</si>
  <si>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</si>
  <si>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</si>
  <si>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</si>
  <si>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</si>
  <si>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</si>
  <si>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</si>
  <si>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</si>
  <si>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</si>
  <si>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</si>
  <si>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</si>
  <si>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</si>
  <si>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</si>
  <si>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</si>
  <si>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</si>
  <si>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</si>
  <si>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</si>
  <si>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</si>
  <si>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</si>
  <si>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</si>
  <si>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</si>
  <si>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</si>
  <si>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</si>
  <si>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</si>
  <si>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</si>
  <si>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</si>
  <si>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</si>
  <si>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</si>
  <si>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</si>
  <si>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</si>
  <si>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</si>
  <si>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</si>
  <si>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</si>
  <si>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</si>
  <si>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</si>
  <si>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</si>
  <si>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</si>
  <si>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</si>
  <si>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</si>
  <si>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</si>
  <si>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</si>
  <si>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</si>
  <si>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</si>
  <si>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</si>
  <si>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</si>
  <si>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</si>
  <si>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</si>
  <si>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</si>
  <si>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</si>
  <si>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</si>
  <si>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</si>
  <si>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</si>
  <si>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</si>
  <si>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</si>
  <si>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</si>
  <si>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</si>
  <si>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</si>
  <si>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</si>
  <si>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</si>
  <si>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</si>
  <si>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</si>
  <si>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</si>
  <si>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</si>
  <si>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</si>
  <si>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</si>
  <si>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</si>
  <si>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</si>
  <si>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</si>
  <si>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</si>
  <si>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</si>
  <si>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</si>
  <si>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</si>
  <si>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</si>
  <si>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</si>
  <si>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</si>
  <si>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</si>
  <si>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</si>
  <si>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</si>
  <si>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</si>
  <si>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</si>
  <si>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</si>
  <si>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</si>
  <si>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</si>
  <si>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</si>
  <si>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</si>
  <si>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</si>
  <si>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</si>
  <si>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</si>
  <si>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</si>
  <si>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</si>
  <si>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</si>
  <si>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</si>
  <si>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</si>
  <si>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</si>
  <si>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</si>
  <si>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</si>
  <si>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</si>
  <si>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</si>
  <si>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</si>
  <si>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</si>
  <si>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</si>
  <si>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</si>
  <si>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</si>
  <si>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</si>
  <si>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</si>
  <si>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</si>
  <si>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</si>
  <si>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</si>
  <si>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</si>
  <si>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</si>
  <si>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</si>
  <si>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</si>
  <si>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</si>
  <si>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</si>
  <si>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</si>
  <si>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</si>
  <si>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</si>
  <si>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</si>
  <si>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</si>
  <si>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</si>
  <si>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</si>
  <si>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</si>
  <si>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</si>
  <si>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</si>
  <si>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</si>
  <si>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</si>
  <si>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</si>
  <si>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</si>
  <si>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</si>
  <si>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</si>
  <si>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</si>
  <si>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</si>
  <si>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</si>
  <si>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</si>
  <si>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</si>
  <si>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</si>
  <si>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</si>
  <si>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</si>
  <si>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</si>
  <si>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</si>
  <si>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</si>
  <si>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</si>
  <si>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</si>
  <si>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</si>
  <si>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</si>
  <si>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</si>
  <si>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</si>
  <si>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</si>
  <si>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</si>
  <si>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</si>
  <si>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</si>
  <si>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</si>
  <si>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</si>
  <si>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</si>
  <si>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</si>
  <si>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</si>
  <si>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</si>
  <si>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</si>
  <si>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</si>
  <si>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</si>
  <si>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</si>
  <si>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</si>
  <si>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</si>
  <si>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</si>
  <si>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</si>
  <si>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</si>
  <si>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</si>
  <si>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</si>
  <si>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</si>
  <si>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</si>
  <si>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</si>
  <si>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</si>
  <si>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</si>
  <si>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</si>
  <si>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</si>
  <si>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</si>
  <si>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</si>
  <si>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</si>
  <si>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</si>
  <si>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</si>
  <si>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</si>
  <si>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</si>
  <si>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</si>
  <si>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</si>
  <si>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</si>
  <si>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</si>
  <si>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</si>
  <si>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</si>
  <si>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</si>
  <si>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</si>
  <si>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</si>
  <si>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</si>
  <si>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</si>
  <si>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</si>
  <si>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</si>
  <si>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</si>
  <si>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</si>
  <si>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</si>
  <si>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</si>
  <si>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</si>
  <si>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</si>
  <si>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</si>
  <si>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</si>
  <si>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</si>
  <si>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</si>
  <si>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</si>
  <si>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</si>
  <si>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</si>
  <si>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</si>
  <si>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</si>
  <si>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</si>
  <si>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</si>
  <si>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</si>
  <si>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</si>
  <si>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</si>
  <si>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</si>
  <si>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</si>
  <si>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</si>
  <si>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</si>
  <si>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</si>
  <si>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</si>
  <si>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</si>
  <si>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</si>
  <si>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</si>
  <si>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</si>
  <si>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</si>
  <si>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</si>
  <si>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</si>
  <si>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</si>
  <si>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</si>
  <si>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</si>
  <si>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</si>
  <si>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</si>
  <si>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</si>
  <si>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</si>
  <si>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</si>
  <si>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</si>
  <si>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</si>
  <si>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</si>
  <si>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</si>
  <si>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</si>
  <si>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</si>
  <si>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</si>
  <si>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</si>
  <si>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</si>
  <si>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</si>
  <si>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</si>
  <si>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</si>
  <si>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</si>
  <si>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</si>
  <si>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</si>
  <si>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</si>
  <si>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</si>
  <si>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</si>
  <si>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</si>
  <si>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</si>
  <si>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</si>
  <si>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</si>
  <si>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</si>
  <si>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</si>
  <si>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</si>
  <si>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</si>
  <si>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</si>
  <si>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</si>
  <si>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</si>
  <si>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</si>
  <si>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</si>
  <si>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</si>
  <si>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</si>
  <si>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</si>
  <si>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</si>
  <si>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</si>
  <si>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</si>
  <si>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</si>
  <si>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</si>
  <si>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</si>
  <si>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</si>
  <si>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</si>
  <si>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</si>
  <si>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</si>
  <si>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</si>
  <si>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</si>
  <si>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</si>
  <si>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</si>
  <si>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</si>
  <si>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</si>
  <si>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</si>
  <si>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</si>
  <si>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</si>
  <si>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</si>
  <si>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</si>
  <si>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</si>
  <si>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</si>
  <si>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</si>
  <si>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</si>
  <si>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</si>
  <si>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</si>
  <si>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</si>
  <si>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</si>
  <si>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</si>
  <si>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</si>
  <si>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</si>
  <si>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</si>
  <si>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</si>
  <si>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</si>
  <si>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</si>
  <si>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</si>
  <si>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</si>
  <si>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</si>
  <si>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</si>
  <si>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</si>
  <si>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</si>
  <si>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</si>
  <si>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</si>
  <si>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</si>
  <si>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</si>
  <si>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</si>
  <si>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</si>
  <si>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</si>
  <si>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</si>
  <si>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</si>
  <si>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</si>
  <si>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</si>
  <si>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</si>
  <si>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</si>
  <si>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</si>
  <si>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</si>
  <si>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</si>
  <si>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</si>
  <si>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</si>
  <si>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</si>
  <si>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</si>
  <si>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</si>
  <si>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</si>
  <si>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</si>
  <si>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</si>
  <si>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</si>
  <si>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</si>
  <si>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</si>
  <si>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</si>
  <si>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</si>
  <si>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</si>
  <si>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</si>
  <si>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</si>
  <si>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</si>
  <si>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</si>
  <si>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</si>
  <si>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</si>
  <si>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</si>
  <si>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</si>
  <si>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</si>
  <si>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</si>
  <si>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</si>
  <si>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</si>
  <si>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</si>
  <si>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</si>
  <si>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</si>
  <si>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</si>
  <si>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</si>
  <si>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</si>
  <si>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</si>
  <si>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</si>
  <si>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</si>
  <si>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</si>
  <si>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</si>
  <si>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</si>
  <si>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</si>
  <si>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</si>
  <si>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</si>
  <si>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</si>
  <si>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</si>
  <si>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</si>
  <si>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</si>
  <si>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</si>
  <si>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</si>
  <si>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</si>
  <si>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</si>
  <si>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</si>
  <si>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</si>
  <si>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</si>
  <si>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</si>
  <si>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</si>
  <si>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</si>
  <si>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</si>
  <si>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</si>
  <si>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</si>
  <si>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</si>
  <si>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</si>
  <si>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</si>
  <si>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</si>
  <si>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</si>
  <si>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</si>
  <si>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</si>
  <si>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</si>
  <si>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</si>
  <si>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</si>
  <si>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</si>
  <si>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</si>
  <si>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</si>
  <si>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</si>
  <si>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</si>
  <si>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</si>
  <si>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</si>
  <si>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</si>
  <si>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</si>
  <si>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</si>
  <si>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</si>
  <si>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</si>
  <si>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</si>
  <si>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</si>
  <si>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</si>
  <si>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</si>
  <si>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</si>
  <si>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</si>
  <si>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</si>
  <si>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</si>
  <si>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</si>
  <si>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</si>
  <si>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</si>
  <si>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</si>
  <si>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</si>
  <si>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</si>
  <si>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</si>
  <si>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</si>
  <si>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</si>
  <si>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</si>
  <si>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</si>
  <si>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</si>
  <si>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</si>
  <si>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</si>
  <si>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</si>
  <si>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</si>
  <si>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</si>
  <si>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</si>
  <si>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</si>
  <si>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</si>
  <si>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</si>
  <si>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</si>
  <si>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</si>
  <si>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</si>
  <si>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</si>
  <si>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</si>
  <si>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</si>
  <si>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</si>
  <si>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</si>
  <si>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</si>
  <si>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</si>
  <si>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</si>
  <si>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</si>
  <si>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</si>
  <si>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</si>
  <si>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</si>
  <si>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</si>
  <si>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</si>
  <si>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</si>
  <si>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</si>
  <si>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</si>
  <si>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</si>
  <si>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</si>
  <si>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</si>
  <si>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</si>
  <si>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</si>
  <si>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</si>
  <si>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</si>
  <si>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</si>
  <si>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</si>
  <si>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</si>
  <si>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</si>
  <si>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</si>
  <si>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</si>
  <si>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</si>
  <si>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</si>
  <si>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</si>
  <si>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</si>
  <si>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</si>
  <si>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</si>
  <si>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</si>
  <si>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</si>
  <si>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</si>
  <si>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</si>
  <si>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</si>
  <si>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</si>
  <si>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</si>
  <si>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</si>
  <si>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</si>
  <si>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</si>
  <si>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</si>
  <si>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</si>
  <si>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</si>
  <si>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</si>
  <si>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</si>
  <si>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</si>
  <si>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</si>
  <si>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</si>
  <si>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</si>
  <si>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</si>
  <si>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</si>
  <si>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</si>
  <si>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</si>
  <si>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</si>
  <si>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</si>
  <si>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</si>
  <si>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</si>
  <si>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</si>
  <si>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</si>
  <si>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</si>
  <si>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</si>
  <si>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</si>
  <si>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</si>
  <si>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</si>
  <si>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</si>
  <si>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</si>
  <si>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</si>
  <si>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</si>
  <si>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</si>
  <si>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</si>
  <si>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</si>
  <si>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</si>
  <si>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</si>
  <si>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</si>
  <si>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</si>
  <si>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</si>
  <si>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</si>
  <si>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</si>
  <si>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</si>
  <si>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</si>
  <si>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</si>
  <si>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</si>
  <si>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</si>
  <si>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</si>
  <si>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</si>
  <si>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</si>
  <si>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</si>
  <si>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</si>
  <si>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</si>
  <si>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</si>
  <si>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</si>
  <si>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</si>
  <si>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</si>
  <si>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</si>
  <si>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</si>
  <si>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</si>
  <si>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</si>
  <si>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</si>
  <si>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</si>
  <si>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</si>
  <si>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</si>
  <si>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</si>
  <si>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</si>
  <si>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</si>
  <si>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</si>
  <si>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</si>
  <si>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</si>
  <si>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</si>
  <si>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</si>
  <si>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</si>
  <si>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</si>
  <si>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</si>
  <si>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</si>
  <si>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</si>
  <si>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</si>
  <si>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</si>
  <si>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</si>
  <si>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</si>
  <si>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</si>
  <si>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</si>
  <si>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</si>
  <si>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</si>
  <si>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</si>
  <si>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</si>
  <si>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</si>
  <si>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</si>
  <si>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</si>
  <si>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</si>
  <si>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</si>
  <si>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</si>
  <si>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</si>
  <si>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</si>
  <si>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</si>
  <si>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</si>
  <si>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</si>
  <si>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</si>
  <si>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</si>
  <si>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</si>
  <si>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</si>
  <si>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</si>
  <si>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</si>
  <si>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</si>
  <si>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</si>
  <si>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</si>
  <si>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</si>
  <si>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</si>
  <si>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</si>
  <si>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</si>
  <si>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</si>
  <si>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</si>
  <si>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</si>
  <si>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</si>
  <si>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</si>
  <si>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</si>
  <si>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</si>
  <si>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</si>
  <si>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</si>
  <si>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</si>
  <si>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</si>
  <si>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</si>
  <si>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</si>
  <si>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</si>
  <si>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</si>
  <si>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</si>
  <si>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</si>
  <si>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</si>
  <si>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</si>
  <si>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</si>
  <si>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</si>
  <si>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</si>
  <si>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</si>
  <si>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</si>
  <si>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</si>
  <si>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</si>
  <si>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</si>
  <si>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</si>
  <si>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</si>
  <si>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</si>
  <si>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</si>
  <si>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</si>
  <si>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</si>
  <si>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</si>
  <si>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</si>
  <si>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</si>
  <si>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</si>
  <si>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</si>
  <si>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</si>
  <si>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</si>
  <si>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</si>
  <si>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</si>
  <si>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</si>
  <si>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</si>
  <si>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</si>
  <si>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</si>
  <si>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</si>
  <si>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</si>
  <si>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</si>
  <si>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</si>
  <si>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</si>
  <si>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</si>
  <si>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</si>
  <si>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</si>
  <si>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</si>
  <si>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</si>
  <si>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</si>
  <si>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</si>
  <si>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</si>
  <si>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</si>
  <si>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</si>
  <si>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</si>
  <si>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</si>
  <si>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</si>
  <si>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</si>
  <si>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</si>
  <si>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</si>
  <si>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</si>
  <si>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</si>
  <si>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</si>
  <si>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</si>
  <si>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</si>
  <si>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</si>
  <si>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</si>
  <si>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</si>
  <si>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</si>
  <si>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</si>
  <si>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</si>
  <si>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</si>
  <si>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</si>
  <si>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</si>
  <si>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</si>
  <si>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</si>
  <si>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</si>
  <si>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</si>
  <si>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</si>
  <si>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</si>
  <si>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</si>
  <si>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</si>
  <si>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</si>
  <si>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</si>
  <si>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</si>
  <si>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</si>
  <si>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</si>
  <si>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</si>
  <si>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</si>
  <si>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</si>
  <si>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</si>
  <si>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</si>
  <si>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</si>
  <si>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</si>
  <si>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</si>
  <si>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</si>
  <si>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</si>
  <si>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</si>
  <si>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</si>
  <si>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</si>
  <si>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</si>
  <si>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</si>
  <si>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</si>
  <si>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</si>
  <si>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</si>
  <si>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</si>
  <si>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</si>
  <si>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</si>
  <si>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</si>
  <si>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</si>
  <si>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</si>
  <si>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</si>
  <si>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</si>
  <si>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</si>
  <si>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</si>
  <si>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</si>
  <si>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</si>
  <si>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</si>
  <si>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</si>
  <si>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</si>
  <si>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</si>
  <si>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</si>
  <si>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</si>
  <si>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</si>
  <si>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</si>
  <si>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</si>
  <si>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</si>
  <si>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</si>
  <si>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</si>
  <si>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</si>
  <si>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</si>
  <si>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</si>
  <si>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</si>
  <si>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</si>
  <si>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</si>
  <si>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</si>
  <si>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</si>
  <si>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</si>
  <si>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</si>
  <si>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</si>
  <si>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</si>
  <si>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</si>
  <si>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</si>
  <si>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</si>
  <si>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</si>
  <si>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</si>
  <si>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</si>
  <si>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</si>
  <si>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</si>
  <si>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</si>
  <si>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</si>
  <si>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</si>
  <si>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</si>
  <si>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</si>
  <si>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</si>
  <si>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</si>
  <si>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</si>
  <si>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</si>
  <si>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</si>
  <si>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</si>
  <si>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</si>
  <si>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</si>
  <si>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</si>
  <si>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</si>
  <si>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</si>
  <si>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</si>
  <si>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</si>
  <si>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</si>
  <si>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</si>
  <si>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</si>
  <si>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</si>
  <si>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</si>
  <si>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</si>
  <si>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</si>
  <si>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</si>
  <si>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</si>
  <si>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</si>
  <si>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</si>
  <si>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</si>
  <si>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</si>
  <si>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</si>
  <si>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</si>
  <si>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</si>
  <si>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</si>
  <si>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</si>
  <si>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</si>
  <si>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</si>
  <si>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</si>
  <si>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</si>
  <si>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</si>
  <si>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</si>
  <si>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</si>
  <si>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</si>
  <si>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</si>
  <si>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</si>
  <si>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</si>
  <si>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</si>
  <si>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</si>
  <si>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</si>
  <si>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</si>
  <si>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</si>
  <si>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</si>
  <si>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</si>
  <si>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</si>
  <si>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</si>
  <si>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</si>
  <si>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</si>
  <si>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</si>
  <si>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</si>
  <si>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</si>
  <si>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</si>
  <si>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</si>
  <si>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</si>
  <si>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</si>
  <si>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</si>
  <si>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</si>
  <si>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</si>
  <si>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</si>
  <si>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</si>
  <si>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</si>
  <si>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</si>
  <si>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</si>
  <si>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</si>
  <si>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</si>
  <si>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</si>
  <si>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</si>
  <si>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</si>
  <si>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</si>
  <si>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</si>
  <si>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</si>
  <si>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</si>
  <si>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</si>
  <si>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</si>
  <si>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</si>
  <si>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</si>
  <si>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</si>
  <si>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</si>
  <si>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</si>
  <si>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</si>
  <si>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</si>
  <si>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</si>
  <si>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</si>
  <si>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</si>
  <si>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</si>
  <si>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</si>
  <si>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</si>
  <si>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</si>
  <si>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</si>
  <si>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</si>
  <si>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</si>
  <si>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</si>
  <si>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</si>
  <si>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</si>
  <si>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</si>
  <si>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</si>
  <si>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</si>
  <si>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</si>
  <si>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</si>
  <si>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</si>
  <si>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</si>
  <si>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</si>
  <si>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</si>
  <si>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</si>
  <si>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</si>
  <si>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</si>
  <si>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</si>
  <si>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</si>
  <si>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</si>
  <si>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</si>
  <si>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</si>
  <si>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</si>
  <si>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</si>
  <si>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</si>
  <si>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</si>
  <si>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</si>
  <si>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</si>
  <si>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</si>
  <si>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</si>
  <si>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</si>
  <si>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</si>
  <si>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</si>
  <si>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</si>
  <si>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</si>
  <si>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</si>
  <si>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</si>
  <si>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</si>
  <si>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</si>
  <si>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</si>
  <si>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</si>
  <si>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</si>
  <si>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</si>
  <si>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</si>
  <si>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</si>
  <si>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</si>
  <si>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</si>
  <si>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</si>
  <si>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</si>
  <si>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</si>
  <si>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</si>
  <si>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</si>
  <si>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</si>
  <si>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</si>
  <si>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</si>
  <si>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</si>
  <si>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</si>
  <si>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</si>
  <si>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</si>
  <si>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</si>
  <si>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</si>
  <si>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</si>
  <si>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</si>
  <si>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</si>
  <si>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</si>
  <si>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</si>
  <si>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</si>
  <si>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</si>
  <si>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</si>
  <si>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</si>
  <si>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</si>
  <si>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</si>
  <si>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</si>
  <si>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</si>
  <si>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</si>
  <si>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</si>
  <si>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</si>
  <si>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</si>
  <si>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</si>
  <si>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</si>
  <si>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</si>
  <si>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</si>
  <si>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</si>
  <si>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</si>
  <si>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</si>
  <si>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</si>
  <si>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</si>
  <si>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</si>
  <si>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</si>
  <si>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</si>
  <si>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</si>
  <si>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</si>
  <si>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</si>
  <si>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</si>
  <si>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</si>
  <si>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</si>
  <si>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</si>
  <si>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</si>
  <si>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</si>
  <si>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</si>
  <si>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</si>
  <si>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</si>
  <si>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</si>
  <si>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</si>
  <si>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</si>
  <si>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</si>
  <si>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</si>
  <si>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</si>
  <si>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</si>
  <si>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</si>
  <si>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</si>
  <si>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</si>
  <si>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</si>
  <si>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</si>
  <si>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</si>
  <si>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</si>
  <si>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</si>
  <si>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</si>
  <si>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</si>
  <si>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</si>
  <si>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</si>
  <si>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</si>
  <si>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</si>
  <si>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</si>
  <si>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</si>
  <si>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</si>
  <si>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</si>
  <si>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</si>
  <si>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</si>
  <si>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</si>
  <si>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</si>
  <si>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</si>
  <si>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</si>
  <si>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</si>
  <si>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</si>
  <si>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</si>
  <si>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</si>
  <si>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</si>
  <si>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</si>
  <si>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</si>
  <si>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</si>
  <si>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</si>
  <si>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</si>
  <si>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</si>
  <si>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</si>
  <si>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</si>
  <si>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</si>
  <si>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</si>
  <si>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</si>
  <si>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</si>
  <si>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</si>
  <si>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</si>
  <si>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</si>
  <si>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</si>
  <si>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</si>
  <si>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</si>
  <si>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</si>
  <si>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</si>
  <si>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</si>
  <si>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</si>
  <si>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</si>
  <si>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</si>
  <si>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</si>
  <si>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</si>
  <si>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</si>
  <si>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</si>
  <si>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</si>
  <si>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</si>
  <si>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</si>
  <si>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</si>
  <si>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</si>
  <si>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</si>
  <si>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</si>
  <si>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</si>
  <si>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</si>
  <si>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</si>
  <si>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</si>
  <si>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</si>
  <si>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</si>
  <si>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</si>
  <si>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</si>
  <si>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</si>
  <si>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</si>
  <si>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</si>
  <si>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</si>
  <si>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</si>
  <si>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</si>
  <si>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</si>
  <si>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</si>
  <si>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</si>
  <si>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</si>
  <si>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</si>
  <si>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</si>
  <si>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</si>
  <si>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</si>
  <si>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</si>
  <si>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</si>
  <si>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</si>
  <si>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</si>
  <si>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</si>
  <si>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</si>
  <si>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</si>
  <si>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</si>
  <si>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</si>
  <si>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</si>
  <si>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</si>
  <si>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</si>
  <si>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</si>
  <si>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</si>
  <si>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</si>
  <si>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</si>
  <si>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</si>
  <si>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</si>
  <si>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</si>
  <si>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</si>
  <si>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</si>
  <si>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</si>
  <si>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</si>
  <si>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</si>
  <si>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</si>
  <si>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</si>
  <si>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</si>
  <si>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</si>
  <si>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</si>
  <si>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</si>
  <si>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</si>
  <si>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</si>
  <si>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</si>
  <si>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</si>
  <si>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</si>
  <si>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</si>
  <si>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</si>
  <si>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</si>
  <si>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</si>
  <si>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</si>
  <si>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</si>
  <si>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</si>
  <si>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</si>
  <si>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</si>
  <si>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</si>
  <si>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</si>
  <si>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</si>
  <si>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</si>
  <si>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</si>
  <si>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</si>
  <si>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</si>
  <si>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</si>
  <si>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</si>
  <si>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</si>
  <si>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</si>
  <si>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</si>
  <si>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</si>
  <si>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</si>
  <si>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</si>
  <si>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</si>
  <si>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</si>
  <si>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</si>
  <si>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</si>
  <si>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</si>
  <si>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</si>
  <si>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</si>
  <si>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</si>
  <si>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</si>
  <si>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</si>
  <si>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</si>
  <si>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</si>
  <si>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</si>
  <si>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</si>
  <si>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</si>
  <si>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</si>
  <si>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</si>
  <si>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</si>
  <si>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</si>
  <si>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</si>
  <si>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</si>
  <si>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</si>
  <si>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</si>
  <si>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</si>
  <si>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</si>
  <si>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</si>
  <si>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</si>
  <si>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</si>
  <si>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</si>
  <si>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</si>
  <si>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</si>
  <si>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</si>
  <si>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</si>
  <si>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</si>
  <si>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</si>
  <si>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</si>
  <si>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</si>
  <si>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</si>
  <si>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</si>
  <si>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</si>
  <si>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</si>
  <si>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</si>
  <si>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</si>
  <si>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</si>
  <si>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</si>
  <si>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</si>
  <si>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</si>
  <si>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</si>
  <si>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</si>
  <si>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</si>
  <si>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</si>
  <si>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</si>
  <si>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</si>
  <si>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</si>
  <si>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</si>
  <si>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</si>
  <si>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</si>
  <si>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</si>
  <si>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</si>
  <si>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</si>
  <si>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</si>
  <si>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</si>
  <si>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</si>
  <si>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</si>
  <si>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</si>
  <si>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</si>
  <si>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</si>
  <si>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</si>
  <si>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</si>
  <si>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</si>
  <si>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</si>
  <si>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</si>
  <si>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</si>
  <si>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</si>
  <si>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</si>
  <si>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</si>
  <si>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</si>
  <si>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</si>
  <si>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</si>
  <si>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</si>
  <si>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</si>
  <si>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</si>
  <si>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</si>
  <si>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</si>
  <si>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</si>
  <si>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</si>
  <si>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</si>
  <si>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</si>
  <si>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</si>
  <si>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</si>
  <si>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</si>
  <si>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</si>
  <si>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</si>
  <si>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</si>
  <si>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</si>
  <si>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</si>
  <si>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</si>
  <si>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</si>
  <si>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</si>
  <si>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</si>
  <si>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</si>
  <si>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</si>
  <si>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</si>
  <si>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</si>
  <si>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</si>
  <si>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</si>
  <si>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</si>
  <si>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</si>
  <si>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</si>
  <si>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</si>
  <si>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</si>
  <si>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</si>
  <si>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</si>
  <si>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</si>
  <si>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</si>
  <si>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</si>
  <si>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</si>
  <si>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</si>
  <si>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</si>
  <si>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</si>
  <si>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</si>
  <si>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</si>
  <si>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</si>
  <si>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</si>
  <si>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</si>
  <si>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</si>
  <si>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</si>
  <si>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</si>
  <si>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</si>
  <si>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</si>
  <si>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</si>
  <si>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</si>
  <si>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</si>
  <si>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</si>
  <si>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</si>
  <si>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</si>
  <si>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</si>
  <si>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</si>
  <si>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</si>
  <si>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</si>
  <si>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</si>
  <si>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</si>
  <si>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</si>
  <si>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</si>
  <si>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</si>
  <si>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</si>
  <si>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</si>
  <si>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</si>
  <si>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</si>
  <si>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</si>
  <si>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</si>
  <si>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</si>
  <si>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</si>
  <si>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</si>
  <si>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</si>
  <si>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</si>
  <si>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</si>
  <si>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</si>
  <si>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</si>
  <si>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</si>
  <si>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</si>
  <si>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</si>
  <si>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</si>
  <si>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</si>
  <si>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</si>
  <si>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</si>
  <si>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</si>
  <si>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</si>
  <si>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</si>
  <si>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</si>
  <si>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</si>
  <si>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</si>
  <si>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</si>
  <si>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</si>
  <si>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</si>
  <si>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</si>
  <si>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</si>
  <si>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</si>
  <si>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</si>
  <si>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</si>
  <si>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</si>
  <si>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</si>
  <si>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</si>
  <si>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</si>
  <si>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</si>
  <si>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</si>
  <si>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</si>
  <si>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</si>
  <si>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</si>
  <si>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</si>
  <si>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</si>
  <si>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</si>
  <si>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</si>
  <si>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</si>
  <si>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</si>
  <si>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</si>
  <si>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</si>
  <si>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</si>
  <si>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</si>
  <si>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</si>
  <si>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</si>
  <si>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</si>
  <si>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</si>
  <si>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</si>
  <si>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</si>
  <si>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</si>
  <si>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</si>
  <si>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</si>
  <si>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</si>
  <si>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</si>
  <si>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</si>
  <si>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</si>
  <si>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</si>
  <si>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</si>
  <si>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</si>
  <si>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</si>
  <si>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</si>
  <si>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</si>
  <si>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</si>
  <si>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</si>
  <si>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</si>
  <si>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</si>
  <si>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</si>
  <si>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</si>
  <si>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</si>
  <si>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</si>
  <si>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</si>
  <si>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</si>
  <si>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</si>
  <si>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</si>
  <si>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</si>
  <si>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</si>
  <si>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</si>
  <si>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</si>
  <si>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</si>
  <si>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</si>
  <si>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</si>
  <si>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</si>
  <si>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</si>
  <si>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</si>
  <si>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</si>
  <si>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</si>
  <si>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</si>
  <si>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</si>
  <si>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</si>
  <si>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</si>
  <si>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</si>
  <si>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</si>
  <si>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</si>
  <si>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</si>
  <si>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</si>
  <si>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</si>
  <si>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</si>
  <si>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</si>
  <si>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</si>
  <si>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</si>
  <si>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</si>
  <si>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</si>
  <si>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</si>
  <si>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</si>
  <si>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</si>
  <si>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</si>
  <si>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</si>
  <si>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</si>
  <si>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</si>
  <si>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</si>
  <si>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</si>
  <si>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</si>
  <si>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</si>
  <si>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</si>
  <si>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</si>
  <si>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</si>
  <si>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</si>
  <si>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</si>
  <si>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</si>
  <si>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</si>
  <si>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</si>
  <si>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</si>
  <si>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</si>
  <si>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</si>
  <si>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</si>
  <si>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</si>
  <si>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</si>
  <si>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</si>
  <si>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</si>
  <si>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</si>
  <si>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</si>
  <si>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</si>
  <si>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</si>
  <si>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</si>
  <si>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</si>
  <si>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</si>
  <si>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</si>
  <si>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</si>
  <si>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</si>
  <si>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</si>
  <si>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</si>
  <si>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</si>
  <si>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</si>
  <si>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</si>
  <si>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</si>
  <si>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</si>
  <si>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</si>
  <si>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</si>
  <si>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</si>
  <si>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</si>
  <si>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</si>
  <si>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</si>
  <si>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</si>
  <si>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</si>
  <si>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</si>
  <si>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</si>
  <si>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</si>
  <si>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</si>
  <si>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</si>
  <si>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</si>
  <si>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</si>
  <si>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</si>
  <si>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</si>
  <si>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</si>
  <si>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</si>
  <si>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</si>
  <si>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</si>
  <si>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</si>
  <si>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</si>
  <si>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</si>
  <si>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</si>
  <si>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</si>
  <si>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</si>
  <si>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</si>
  <si>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</si>
  <si>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</si>
  <si>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</si>
  <si>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</si>
  <si>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</si>
  <si>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</si>
  <si>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</si>
  <si>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</si>
  <si>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</si>
  <si>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</si>
  <si>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</si>
  <si>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</si>
  <si>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</si>
  <si>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</si>
  <si>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</si>
  <si>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</si>
  <si>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</si>
  <si>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</si>
  <si>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</si>
  <si>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</si>
  <si>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</si>
  <si>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</si>
  <si>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</si>
  <si>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</si>
  <si>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</si>
  <si>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</si>
  <si>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</si>
  <si>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</si>
  <si>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</si>
  <si>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</si>
  <si>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</si>
  <si>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</si>
  <si>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</si>
  <si>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</si>
  <si>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</si>
  <si>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</si>
  <si>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</si>
  <si>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</si>
  <si>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</si>
  <si>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</si>
  <si>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</si>
  <si>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</si>
  <si>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</si>
  <si>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</si>
  <si>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</si>
  <si>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</si>
  <si>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</si>
  <si>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</si>
  <si>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</si>
  <si>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</si>
  <si>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</si>
  <si>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</si>
  <si>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</si>
  <si>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</si>
  <si>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</si>
  <si>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</si>
  <si>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</si>
  <si>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</si>
  <si>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</si>
  <si>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</si>
  <si>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</si>
  <si>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</si>
  <si>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</si>
  <si>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</si>
  <si>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</si>
  <si>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</si>
  <si>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</si>
  <si>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</si>
  <si>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</si>
  <si>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</si>
  <si>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</si>
  <si>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</si>
  <si>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</si>
  <si>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</si>
  <si>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</si>
  <si>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</si>
  <si>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</si>
  <si>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</si>
  <si>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</si>
  <si>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</si>
  <si>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</si>
  <si>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</si>
  <si>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</si>
  <si>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</si>
  <si>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</si>
  <si>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</si>
  <si>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</si>
  <si>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</si>
  <si>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</si>
  <si>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</si>
  <si>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</si>
  <si>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</si>
  <si>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</si>
  <si>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</si>
  <si>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</si>
  <si>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</si>
  <si>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</si>
  <si>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</si>
  <si>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</si>
  <si>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</si>
  <si>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</si>
  <si>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</si>
  <si>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</si>
  <si>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</si>
  <si>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</si>
  <si>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</si>
  <si>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</si>
  <si>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</si>
  <si>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</si>
  <si>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</si>
  <si>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</si>
  <si>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</si>
  <si>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</si>
  <si>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</si>
  <si>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</si>
  <si>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</si>
  <si>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</si>
  <si>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</si>
  <si>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</si>
  <si>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</si>
  <si>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</si>
  <si>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</si>
  <si>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</si>
  <si>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</si>
  <si>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</si>
  <si>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</si>
  <si>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</si>
  <si>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</si>
  <si>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</si>
  <si>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</si>
  <si>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</si>
  <si>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</si>
  <si>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</si>
  <si>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</si>
  <si>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</si>
  <si>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</si>
  <si>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</si>
  <si>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</si>
  <si>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</si>
  <si>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</si>
  <si>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</si>
  <si>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</si>
  <si>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</si>
  <si>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</si>
  <si>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</si>
  <si>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</si>
  <si>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</si>
  <si>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</si>
  <si>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</si>
  <si>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</si>
  <si>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</si>
  <si>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</si>
  <si>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</si>
  <si>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</si>
  <si>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</si>
  <si>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</si>
  <si>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</si>
  <si>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</si>
  <si>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</si>
  <si>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</si>
  <si>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</si>
  <si>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</si>
  <si>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</si>
  <si>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</si>
  <si>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</si>
  <si>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</si>
  <si>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</si>
  <si>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</si>
  <si>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</si>
  <si>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</si>
  <si>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</si>
  <si>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</si>
  <si>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</si>
  <si>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</si>
  <si>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</si>
  <si>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</si>
  <si>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</si>
  <si>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</si>
  <si>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</si>
  <si>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</si>
  <si>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</si>
  <si>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</si>
  <si>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</si>
  <si>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</si>
  <si>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</si>
  <si>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</si>
  <si>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</si>
  <si>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</si>
  <si>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</si>
  <si>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</si>
  <si>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</si>
  <si>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</si>
  <si>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</si>
  <si>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</si>
  <si>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</si>
  <si>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</si>
  <si>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</si>
  <si>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</si>
  <si>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</si>
  <si>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</si>
  <si>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</si>
  <si>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</si>
  <si>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</si>
  <si>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</si>
  <si>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</si>
  <si>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</si>
  <si>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</si>
  <si>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</si>
  <si>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</si>
  <si>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</si>
  <si>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</si>
  <si>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</si>
  <si>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</si>
  <si>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</si>
  <si>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</si>
  <si>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</si>
  <si>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</si>
  <si>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</si>
  <si>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</si>
  <si>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</si>
  <si>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</si>
  <si>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</si>
  <si>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</si>
  <si>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</si>
  <si>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</si>
  <si>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</si>
  <si>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</si>
  <si>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</si>
  <si>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</si>
  <si>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</si>
  <si>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</si>
  <si>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</si>
  <si>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</si>
  <si>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</si>
  <si>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</si>
  <si>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</si>
  <si>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</si>
  <si>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</si>
  <si>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</si>
  <si>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</si>
  <si>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</si>
  <si>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</si>
  <si>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</si>
  <si>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</si>
  <si>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</si>
  <si>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</si>
  <si>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</si>
  <si>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</si>
  <si>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</si>
  <si>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</si>
  <si>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</si>
  <si>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</si>
  <si>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</si>
  <si>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</si>
  <si>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</si>
  <si>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</si>
  <si>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</si>
  <si>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</si>
  <si>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</si>
  <si>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</si>
  <si>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</si>
  <si>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</si>
  <si>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</si>
  <si>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</si>
  <si>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</si>
  <si>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</si>
  <si>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</si>
  <si>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</si>
  <si>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</si>
  <si>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</si>
  <si>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</si>
  <si>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</si>
  <si>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</si>
  <si>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</si>
  <si>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</si>
  <si>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</si>
  <si>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</si>
  <si>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</si>
  <si>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</si>
  <si>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</si>
  <si>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</si>
  <si>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</si>
  <si>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</si>
  <si>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</si>
  <si>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</si>
  <si>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</si>
  <si>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</si>
  <si>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</si>
  <si>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</si>
  <si>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</si>
  <si>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</si>
  <si>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</si>
  <si>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</si>
  <si>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</si>
  <si>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</si>
  <si>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</si>
  <si>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</si>
  <si>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</si>
  <si>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</si>
  <si>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</si>
  <si>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</si>
  <si>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</si>
  <si>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</si>
  <si>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</si>
  <si>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</si>
  <si>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</si>
  <si>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</si>
  <si>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</si>
  <si>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</si>
  <si>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</si>
  <si>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</si>
  <si>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</si>
  <si>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</si>
  <si>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</si>
  <si>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</si>
  <si>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</si>
  <si>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</si>
  <si>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</si>
  <si>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</si>
  <si>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</si>
  <si>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</si>
  <si>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</si>
  <si>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</si>
  <si>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</si>
  <si>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</si>
  <si>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</si>
  <si>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</si>
  <si>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</si>
  <si>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</si>
  <si>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</si>
  <si>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</si>
  <si>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</si>
  <si>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</si>
  <si>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</si>
  <si>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</si>
  <si>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</si>
  <si>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</si>
  <si>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</si>
  <si>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</si>
  <si>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</si>
  <si>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</si>
  <si>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</si>
  <si>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</si>
  <si>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</si>
  <si>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</si>
  <si>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</si>
  <si>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</si>
  <si>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</si>
  <si>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</si>
  <si>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</si>
  <si>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</si>
  <si>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</si>
  <si>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</si>
  <si>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</si>
  <si>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</si>
  <si>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</si>
  <si>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</si>
  <si>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</si>
  <si>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</si>
  <si>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</si>
  <si>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</si>
  <si>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</si>
  <si>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</si>
  <si>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</si>
  <si>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</si>
  <si>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</si>
  <si>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</si>
  <si>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</si>
  <si>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</si>
  <si>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</si>
  <si>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</si>
  <si>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</si>
  <si>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</si>
  <si>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</si>
  <si>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</si>
  <si>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</si>
  <si>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</si>
  <si>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</si>
  <si>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</si>
  <si>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</si>
  <si>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</si>
  <si>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</si>
  <si>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</si>
  <si>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</si>
  <si>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</si>
  <si>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</si>
  <si>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</si>
  <si>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</si>
  <si>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</si>
  <si>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</si>
  <si>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</si>
  <si>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</si>
  <si>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</si>
  <si>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</si>
  <si>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</si>
  <si>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</si>
  <si>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</si>
  <si>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</si>
  <si>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</si>
  <si>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</si>
  <si>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</si>
  <si>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</si>
  <si>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</si>
  <si>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</si>
  <si>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</si>
  <si>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</si>
  <si>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</si>
  <si>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</si>
  <si>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</si>
  <si>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</si>
  <si>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</si>
  <si>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</si>
  <si>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</si>
  <si>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</si>
  <si>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</si>
  <si>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</si>
  <si>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</si>
  <si>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</si>
  <si>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</si>
  <si>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</si>
  <si>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</si>
  <si>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</si>
  <si>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</si>
  <si>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</si>
  <si>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</si>
  <si>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</si>
  <si>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</si>
  <si>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</si>
  <si>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</si>
  <si>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</si>
  <si>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</si>
  <si>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</si>
  <si>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</si>
  <si>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</si>
  <si>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</si>
  <si>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</si>
  <si>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</si>
  <si>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</si>
  <si>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</si>
  <si>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</si>
  <si>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</si>
  <si>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</si>
  <si>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</si>
  <si>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</si>
  <si>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</si>
  <si>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</si>
  <si>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</si>
  <si>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</si>
  <si>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</si>
  <si>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</si>
  <si>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</si>
  <si>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</si>
  <si>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</si>
  <si>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</si>
  <si>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</si>
  <si>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</si>
  <si>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</si>
  <si>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</si>
  <si>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</si>
  <si>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</si>
  <si>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</si>
  <si>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</si>
  <si>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</si>
  <si>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</si>
  <si>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</si>
  <si>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</si>
  <si>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</si>
  <si>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</si>
  <si>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</si>
  <si>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</si>
  <si>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</si>
  <si>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</si>
  <si>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</si>
  <si>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</si>
  <si>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</si>
  <si>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</si>
  <si>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</si>
  <si>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</si>
  <si>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</si>
  <si>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</si>
  <si>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</si>
  <si>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</si>
  <si>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</si>
  <si>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</si>
  <si>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</si>
  <si>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</si>
  <si>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</si>
  <si>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</si>
  <si>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</si>
  <si>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</si>
  <si>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</si>
  <si>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</si>
  <si>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</si>
  <si>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</si>
  <si>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</si>
  <si>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</si>
  <si>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</si>
  <si>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</si>
  <si>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</si>
  <si>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</si>
  <si>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</si>
  <si>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</si>
  <si>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</si>
  <si>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</si>
  <si>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</si>
  <si>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</si>
  <si>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</si>
  <si>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</si>
  <si>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</si>
  <si>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</si>
  <si>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</si>
  <si>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</si>
  <si>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</si>
  <si>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</si>
  <si>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</si>
  <si>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</si>
  <si>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</si>
  <si>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</si>
  <si>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</si>
  <si>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</si>
  <si>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</si>
  <si>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</si>
  <si>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</si>
  <si>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</si>
  <si>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</si>
  <si>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</si>
  <si>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</si>
  <si>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</si>
  <si>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</si>
  <si>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</si>
  <si>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</si>
  <si>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</si>
  <si>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</si>
  <si>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</si>
  <si>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</si>
  <si>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</si>
  <si>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</si>
  <si>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</si>
  <si>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</si>
  <si>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</si>
  <si>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</si>
  <si>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</si>
  <si>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</si>
  <si>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</si>
  <si>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</si>
  <si>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</si>
  <si>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</si>
  <si>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</si>
  <si>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</si>
  <si>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</si>
  <si>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</si>
  <si>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</si>
  <si>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</si>
  <si>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</si>
  <si>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</si>
  <si>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</si>
  <si>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</si>
  <si>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</si>
  <si>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</si>
  <si>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</si>
  <si>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</si>
  <si>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</si>
  <si>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</si>
  <si>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</si>
  <si>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</si>
  <si>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</si>
  <si>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</si>
  <si>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</si>
  <si>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</si>
  <si>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</si>
  <si>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</si>
  <si>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</si>
  <si>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</si>
  <si>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</si>
  <si>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</si>
  <si>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</si>
  <si>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</si>
  <si>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</si>
  <si>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</si>
  <si>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</si>
  <si>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</si>
  <si>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</si>
  <si>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</si>
  <si>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</si>
  <si>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</si>
  <si>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</si>
  <si>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</si>
  <si>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</si>
  <si>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</si>
  <si>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</si>
  <si>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</si>
  <si>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</si>
  <si>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</si>
  <si>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</si>
  <si>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</si>
  <si>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</si>
  <si>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</si>
  <si>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</si>
  <si>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</si>
  <si>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</si>
  <si>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</si>
  <si>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</si>
  <si>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</si>
  <si>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</si>
  <si>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</si>
  <si>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</si>
  <si>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</si>
  <si>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</si>
  <si>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</si>
  <si>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</si>
  <si>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</si>
  <si>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</si>
  <si>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</si>
  <si>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</si>
  <si>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</si>
  <si>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</si>
  <si>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</si>
  <si>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</si>
  <si>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</si>
  <si>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</si>
  <si>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</si>
  <si>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</si>
  <si>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</si>
  <si>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</si>
  <si>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</si>
  <si>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</si>
  <si>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</si>
  <si>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</si>
  <si>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</si>
  <si>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</si>
  <si>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</si>
  <si>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</si>
  <si>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</si>
  <si>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</si>
  <si>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</si>
  <si>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</si>
  <si>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</si>
  <si>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</si>
  <si>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</si>
  <si>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</si>
  <si>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</si>
  <si>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</si>
  <si>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</si>
  <si>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</si>
  <si>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</si>
  <si>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</si>
  <si>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</si>
  <si>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</si>
  <si>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</si>
  <si>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</si>
  <si>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</si>
  <si>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</si>
  <si>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</si>
  <si>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</si>
  <si>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</si>
  <si>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</si>
  <si>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</si>
  <si>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</si>
  <si>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</si>
  <si>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</si>
  <si>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</si>
  <si>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</si>
  <si>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</si>
  <si>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</si>
  <si>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</si>
  <si>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</si>
  <si>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</si>
  <si>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</si>
  <si>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</si>
  <si>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</si>
  <si>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</si>
  <si>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</si>
  <si>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</si>
  <si>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</si>
  <si>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</si>
  <si>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</si>
  <si>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</si>
  <si>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</si>
  <si>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</si>
  <si>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</si>
  <si>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</si>
  <si>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</si>
  <si>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</si>
  <si>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</si>
  <si>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</si>
  <si>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</si>
  <si>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</si>
  <si>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</si>
  <si>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</si>
  <si>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</si>
  <si>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</si>
  <si>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</si>
  <si>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</si>
  <si>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</si>
  <si>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</si>
  <si>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</si>
  <si>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</si>
  <si>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</si>
  <si>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</si>
  <si>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</si>
  <si>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</si>
  <si>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</si>
  <si>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</si>
  <si>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</si>
  <si>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</si>
  <si>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</si>
  <si>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</si>
  <si>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</si>
  <si>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</si>
  <si>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</si>
  <si>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</si>
  <si>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</si>
  <si>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</si>
  <si>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</si>
  <si>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</si>
  <si>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</si>
  <si>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</si>
  <si>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</si>
  <si>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</si>
  <si>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</si>
  <si>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</si>
  <si>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</si>
  <si>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</si>
  <si>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</si>
  <si>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</si>
  <si>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</si>
  <si>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</si>
  <si>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</si>
  <si>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</si>
  <si>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</si>
  <si>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</si>
  <si>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</si>
  <si>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</si>
  <si>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</si>
  <si>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</si>
  <si>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</si>
  <si>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</si>
  <si>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</si>
  <si>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</si>
  <si>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</si>
  <si>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</si>
  <si>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</si>
  <si>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</si>
  <si>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</si>
  <si>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</si>
  <si>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</si>
  <si>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</si>
  <si>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</si>
  <si>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</si>
  <si>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</si>
  <si>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</si>
  <si>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</si>
  <si>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</si>
  <si>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</si>
  <si>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</si>
  <si>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</si>
  <si>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</si>
  <si>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</si>
  <si>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</si>
  <si>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</si>
  <si>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</si>
  <si>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</si>
  <si>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</si>
  <si>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</si>
  <si>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</si>
  <si>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</si>
  <si>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</si>
  <si>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</si>
  <si>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</si>
  <si>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</si>
  <si>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</si>
  <si>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</si>
  <si>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</si>
  <si>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</si>
  <si>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</si>
  <si>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</si>
  <si>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</si>
  <si>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</si>
  <si>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</si>
  <si>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</si>
  <si>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</si>
  <si>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</si>
  <si>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</si>
  <si>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</si>
  <si>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</si>
  <si>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</si>
  <si>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</si>
  <si>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</si>
  <si>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</si>
  <si>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</si>
  <si>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</si>
  <si>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</si>
  <si>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</si>
  <si>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</si>
  <si>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</si>
  <si>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</si>
  <si>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</si>
  <si>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</si>
  <si>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</si>
  <si>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</si>
  <si>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</si>
  <si>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</si>
  <si>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</si>
  <si>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</si>
  <si>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</si>
  <si>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</si>
  <si>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</si>
  <si>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</si>
  <si>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</si>
  <si>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</si>
  <si>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</si>
  <si>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</si>
  <si>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</si>
  <si>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</si>
  <si>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</si>
  <si>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</si>
  <si>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</si>
  <si>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</si>
  <si>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</si>
  <si>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</si>
  <si>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</si>
  <si>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</si>
  <si>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</si>
  <si>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</si>
  <si>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</si>
  <si>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</si>
  <si>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</si>
  <si>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</si>
  <si>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</si>
  <si>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</si>
  <si>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</si>
  <si>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</si>
  <si>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</si>
  <si>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</si>
  <si>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</si>
  <si>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</si>
  <si>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</si>
  <si>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</si>
  <si>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</si>
  <si>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</si>
  <si>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</si>
  <si>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</si>
  <si>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</si>
  <si>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</si>
  <si>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</si>
  <si>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</si>
  <si>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</si>
  <si>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</si>
  <si>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</si>
  <si>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</si>
  <si>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</si>
  <si>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</si>
  <si>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</si>
  <si>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</si>
  <si>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</si>
  <si>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</si>
  <si>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</si>
  <si>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</si>
  <si>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</si>
  <si>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</si>
  <si>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</si>
  <si>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</si>
  <si>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</si>
  <si>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</si>
  <si>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</si>
  <si>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</si>
  <si>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</si>
  <si>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</si>
  <si>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</si>
  <si>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</si>
  <si>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</si>
  <si>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</si>
  <si>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</si>
  <si>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</si>
  <si>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</si>
  <si>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</si>
  <si>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</si>
  <si>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</si>
  <si>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</si>
  <si>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</si>
  <si>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</si>
  <si>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</si>
  <si>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</si>
  <si>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</si>
  <si>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</si>
  <si>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</si>
  <si>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</si>
  <si>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</si>
  <si>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</si>
  <si>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</si>
  <si>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</si>
  <si>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</si>
  <si>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</si>
  <si>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</si>
  <si>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</si>
  <si>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</si>
  <si>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</si>
  <si>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</si>
  <si>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</si>
  <si>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</si>
  <si>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</si>
  <si>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</si>
  <si>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</si>
  <si>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</si>
  <si>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</si>
  <si>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</si>
  <si>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</si>
  <si>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</si>
  <si>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</si>
  <si>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</si>
  <si>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</si>
  <si>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</si>
  <si>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</si>
  <si>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</si>
  <si>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</si>
  <si>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</si>
  <si>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</si>
  <si>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</si>
  <si>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</si>
  <si>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</si>
  <si>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</si>
  <si>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</si>
  <si>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</si>
  <si>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</si>
  <si>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</si>
  <si>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</si>
  <si>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</si>
  <si>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</si>
  <si>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</si>
  <si>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</si>
  <si>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</si>
  <si>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</si>
  <si>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</si>
  <si>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</si>
  <si>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</si>
  <si>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</si>
  <si>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</si>
  <si>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</si>
  <si>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</si>
  <si>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</si>
  <si>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</si>
  <si>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</si>
  <si>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</si>
  <si>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</si>
  <si>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</si>
  <si>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</si>
  <si>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</si>
  <si>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</si>
  <si>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</si>
  <si>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</si>
  <si>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</si>
  <si>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</si>
  <si>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</si>
  <si>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</si>
  <si>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</si>
  <si>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</si>
  <si>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</si>
  <si>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</si>
  <si>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</si>
  <si>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</si>
  <si>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</si>
  <si>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</si>
  <si>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</si>
  <si>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</si>
  <si>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</si>
  <si>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</si>
  <si>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</si>
  <si>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</si>
  <si>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</si>
  <si>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</si>
  <si>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</si>
  <si>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</si>
  <si>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</si>
  <si>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</si>
  <si>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</si>
  <si>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</si>
  <si>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</si>
  <si>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</si>
  <si>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</si>
  <si>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</si>
  <si>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</si>
  <si>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</si>
  <si>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</si>
  <si>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</si>
  <si>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</si>
  <si>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</si>
  <si>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</si>
  <si>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</si>
  <si>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</si>
  <si>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</si>
  <si>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</si>
  <si>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</si>
  <si>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</si>
  <si>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</si>
  <si>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</si>
  <si>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</si>
  <si>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</si>
  <si>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</si>
  <si>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</si>
  <si>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</si>
  <si>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</si>
  <si>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</si>
  <si>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</si>
  <si>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</si>
  <si>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</si>
  <si>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</si>
  <si>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</si>
  <si>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</si>
  <si>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</si>
  <si>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</si>
  <si>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</si>
  <si>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</si>
  <si>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</si>
  <si>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</si>
  <si>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</si>
  <si>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</si>
  <si>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</si>
  <si>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</si>
  <si>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</si>
  <si>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</si>
  <si>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</si>
  <si>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</si>
  <si>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</si>
  <si>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</si>
  <si>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</si>
  <si>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</si>
  <si>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</si>
  <si>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</si>
  <si>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</si>
  <si>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</si>
  <si>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</si>
  <si>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</si>
  <si>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</si>
  <si>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</si>
  <si>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</si>
  <si>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</si>
  <si>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</si>
  <si>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</si>
  <si>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</si>
  <si>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</si>
  <si>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</si>
  <si>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</si>
  <si>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</si>
  <si>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</si>
  <si>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</si>
  <si>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</si>
  <si>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</si>
  <si>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</si>
  <si>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</si>
  <si>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</si>
  <si>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</si>
  <si>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</si>
  <si>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</si>
  <si>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</si>
  <si>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</si>
  <si>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</si>
  <si>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</si>
  <si>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</si>
  <si>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</si>
  <si>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</si>
  <si>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</si>
  <si>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</si>
  <si>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</si>
  <si>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</si>
  <si>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</si>
  <si>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</si>
  <si>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</si>
  <si>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</si>
  <si>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</si>
  <si>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</si>
  <si>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</si>
  <si>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</si>
  <si>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</si>
  <si>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</si>
  <si>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</si>
  <si>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</si>
  <si>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</si>
  <si>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</si>
  <si>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</si>
  <si>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</si>
  <si>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</si>
  <si>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</si>
  <si>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</si>
  <si>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</si>
  <si>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</si>
  <si>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</si>
  <si>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</si>
  <si>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</si>
  <si>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</si>
  <si>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</si>
  <si>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</si>
  <si>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</si>
  <si>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</si>
  <si>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</si>
  <si>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</si>
  <si>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</si>
  <si>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</si>
  <si>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</si>
  <si>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</si>
  <si>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</si>
  <si>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</si>
  <si>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</si>
  <si>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</si>
  <si>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</si>
  <si>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</si>
  <si>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</si>
  <si>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</si>
  <si>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</si>
  <si>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</si>
  <si>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</si>
  <si>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</si>
  <si>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</si>
  <si>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</si>
  <si>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</si>
  <si>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</si>
  <si>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</si>
  <si>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</si>
  <si>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</si>
  <si>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</si>
  <si>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</si>
  <si>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</si>
  <si>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</si>
  <si>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</si>
  <si>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</si>
  <si>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</si>
  <si>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</si>
  <si>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</si>
  <si>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</si>
  <si>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</si>
  <si>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</si>
  <si>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</si>
  <si>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</si>
  <si>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</si>
  <si>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</si>
  <si>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</si>
  <si>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</si>
  <si>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</si>
  <si>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</si>
  <si>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</si>
  <si>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</si>
  <si>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</si>
  <si>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</si>
  <si>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</si>
  <si>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</si>
  <si>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</si>
  <si>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</si>
  <si>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</si>
  <si>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</si>
  <si>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</si>
  <si>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</si>
  <si>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</si>
  <si>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</si>
  <si>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</si>
  <si>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</si>
  <si>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</si>
  <si>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</si>
  <si>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</si>
  <si>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</si>
  <si>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</si>
  <si>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</si>
  <si>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</si>
  <si>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</si>
  <si>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</si>
  <si>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</si>
  <si>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</si>
  <si>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</si>
  <si>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</si>
  <si>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</si>
  <si>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</si>
  <si>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</si>
  <si>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</si>
  <si>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</si>
  <si>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</si>
  <si>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</si>
  <si>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</si>
  <si>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</si>
  <si>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</si>
  <si>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</si>
  <si>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</si>
  <si>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</si>
  <si>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</si>
  <si>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</si>
  <si>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</si>
  <si>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</si>
  <si>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</si>
  <si>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</si>
  <si>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</si>
  <si>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</si>
  <si>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</si>
  <si>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</si>
  <si>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</si>
  <si>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</si>
  <si>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</si>
  <si>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</si>
  <si>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</si>
  <si>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</si>
  <si>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</si>
  <si>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</si>
  <si>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</si>
  <si>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</si>
  <si>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</si>
  <si>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</si>
  <si>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</si>
  <si>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</si>
  <si>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</si>
  <si>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</si>
  <si>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</si>
  <si>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</si>
  <si>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</si>
  <si>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</si>
  <si>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</si>
  <si>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</si>
  <si>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</si>
  <si>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</si>
  <si>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</si>
  <si>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</si>
  <si>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</si>
  <si>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</si>
  <si>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</si>
  <si>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</si>
  <si>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</si>
  <si>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</si>
  <si>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</si>
  <si>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</si>
  <si>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</si>
  <si>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</si>
  <si>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</si>
  <si>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</si>
  <si>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</si>
  <si>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</si>
  <si>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</si>
  <si>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</si>
  <si>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</si>
  <si>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</si>
  <si>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</si>
  <si>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</si>
  <si>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</si>
  <si>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</si>
  <si>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</si>
  <si>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</si>
  <si>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</si>
  <si>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</si>
  <si>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</si>
  <si>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</si>
  <si>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</si>
  <si>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</si>
  <si>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</si>
  <si>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</si>
  <si>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</si>
  <si>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</si>
  <si>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</si>
  <si>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</si>
  <si>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</si>
  <si>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</si>
  <si>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</si>
  <si>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</si>
  <si>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</si>
  <si>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</si>
  <si>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</si>
  <si>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</si>
  <si>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</si>
  <si>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</si>
  <si>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</si>
  <si>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</si>
  <si>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</si>
  <si>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</si>
  <si>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</si>
  <si>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</si>
  <si>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</si>
  <si>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</si>
  <si>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</si>
  <si>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</si>
  <si>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</si>
  <si>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</si>
  <si>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</si>
  <si>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</si>
  <si>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</si>
  <si>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</si>
  <si>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</si>
  <si>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</si>
  <si>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</si>
  <si>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</si>
  <si>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</si>
  <si>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</si>
  <si>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</si>
  <si>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</si>
  <si>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</si>
  <si>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</si>
  <si>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</si>
  <si>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</si>
  <si>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</si>
  <si>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</si>
  <si>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</si>
  <si>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</si>
  <si>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</si>
  <si>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</si>
  <si>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</si>
  <si>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</si>
  <si>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</si>
  <si>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</si>
  <si>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</si>
  <si>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</si>
  <si>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</si>
  <si>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</si>
  <si>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</si>
  <si>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</si>
  <si>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</si>
  <si>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</si>
  <si>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</si>
  <si>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</si>
  <si>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</si>
  <si>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</si>
  <si>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</si>
  <si>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</si>
  <si>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</si>
  <si>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</si>
  <si>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</si>
  <si>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</si>
  <si>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</si>
  <si>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</si>
  <si>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</si>
  <si>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</si>
  <si>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</si>
  <si>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</si>
  <si>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</si>
  <si>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</si>
  <si>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</si>
  <si>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</si>
  <si>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</si>
  <si>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</si>
  <si>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</si>
  <si>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</si>
  <si>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</si>
  <si>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</si>
  <si>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</si>
  <si>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</si>
  <si>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</si>
  <si>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</si>
  <si>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</si>
  <si>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</si>
  <si>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</si>
  <si>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</si>
  <si>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</si>
  <si>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</si>
  <si>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</si>
  <si>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</si>
  <si>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</si>
  <si>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</si>
  <si>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</si>
  <si>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</si>
  <si>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</si>
  <si>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</si>
  <si>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</si>
  <si>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</si>
  <si>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</si>
  <si>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</si>
  <si>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</si>
  <si>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</si>
  <si>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</si>
  <si>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</si>
  <si>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</si>
  <si>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</si>
  <si>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</si>
  <si>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</si>
  <si>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</si>
  <si>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</si>
  <si>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</si>
  <si>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</si>
  <si>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</si>
  <si>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</si>
  <si>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</si>
  <si>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</si>
  <si>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</si>
  <si>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</si>
  <si>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</si>
  <si>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</si>
  <si>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</si>
  <si>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</si>
  <si>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</si>
  <si>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</si>
  <si>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</si>
  <si>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</si>
  <si>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</si>
  <si>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</si>
  <si>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</si>
  <si>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</si>
  <si>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</si>
  <si>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</si>
  <si>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</si>
  <si>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</si>
  <si>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</si>
  <si>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</si>
  <si>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</si>
  <si>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</si>
  <si>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</si>
  <si>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</si>
  <si>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</si>
  <si>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</si>
  <si>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</si>
  <si>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</si>
  <si>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</si>
  <si>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</si>
  <si>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</si>
  <si>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</si>
  <si>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</si>
  <si>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</si>
  <si>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</si>
  <si>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</si>
  <si>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</si>
  <si>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</si>
  <si>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</si>
  <si>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</si>
  <si>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</si>
  <si>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</si>
  <si>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</si>
  <si>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</si>
  <si>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</si>
  <si>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</si>
  <si>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</si>
  <si>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</si>
  <si>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</si>
  <si>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</si>
  <si>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</si>
  <si>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</si>
  <si>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</si>
  <si>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</si>
  <si>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</si>
  <si>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</si>
  <si>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</si>
  <si>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</si>
  <si>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</si>
  <si>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</si>
  <si>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</si>
  <si>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</si>
  <si>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</si>
  <si>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</si>
  <si>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</si>
  <si>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</si>
  <si>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</si>
  <si>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</si>
  <si>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</si>
  <si>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</si>
  <si>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</si>
  <si>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</si>
  <si>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</si>
  <si>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</si>
  <si>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</si>
  <si>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</si>
  <si>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</si>
  <si>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</si>
  <si>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</si>
  <si>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</si>
  <si>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</si>
  <si>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</si>
  <si>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</si>
  <si>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</si>
  <si>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</si>
  <si>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</si>
  <si>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</si>
  <si>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</si>
  <si>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</si>
  <si>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</si>
  <si>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</si>
  <si>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</si>
  <si>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</si>
  <si>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</si>
  <si>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</si>
  <si>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</si>
  <si>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</si>
  <si>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</si>
  <si>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</si>
  <si>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</si>
  <si>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</si>
  <si>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</si>
  <si>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</si>
  <si>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</si>
  <si>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</si>
  <si>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</si>
  <si>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</si>
  <si>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</si>
  <si>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</si>
  <si>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</si>
  <si>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</si>
  <si>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</si>
  <si>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</si>
  <si>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</si>
  <si>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</si>
  <si>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</si>
  <si>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</si>
  <si>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</si>
  <si>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</si>
  <si>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</si>
  <si>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</si>
  <si>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</si>
  <si>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</si>
  <si>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</si>
  <si>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</si>
  <si>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</si>
  <si>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</si>
  <si>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</si>
  <si>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</si>
  <si>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</si>
  <si>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</si>
  <si>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</si>
  <si>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</si>
  <si>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</si>
  <si>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</si>
  <si>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</si>
  <si>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</si>
  <si>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</si>
  <si>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</si>
  <si>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</si>
  <si>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</si>
  <si>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</si>
  <si>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</si>
  <si>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</si>
  <si>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</si>
  <si>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</si>
  <si>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</si>
  <si>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</si>
  <si>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</si>
  <si>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</si>
  <si>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</si>
  <si>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</si>
  <si>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</si>
  <si>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</si>
  <si>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</si>
  <si>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</si>
  <si>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</si>
  <si>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</si>
  <si>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</si>
  <si>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</si>
  <si>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</si>
  <si>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</si>
  <si>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</si>
  <si>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</si>
  <si>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</si>
  <si>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</si>
  <si>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</si>
  <si>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</si>
  <si>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</si>
  <si>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</si>
  <si>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</si>
  <si>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</si>
  <si>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</si>
  <si>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</si>
  <si>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</si>
  <si>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</si>
  <si>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</si>
  <si>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</si>
  <si>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</si>
  <si>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</si>
  <si>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</si>
  <si>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</si>
  <si>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</si>
  <si>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</si>
  <si>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</si>
  <si>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</si>
  <si>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</si>
  <si>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</si>
  <si>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</si>
  <si>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</si>
  <si>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</si>
  <si>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</si>
  <si>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</si>
  <si>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</si>
  <si>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</si>
  <si>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</si>
  <si>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</si>
  <si>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</si>
  <si>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</si>
  <si>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</si>
  <si>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</si>
  <si>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</si>
  <si>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</si>
  <si>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</si>
  <si>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</si>
  <si>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</si>
  <si>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</si>
  <si>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</si>
  <si>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</si>
  <si>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</si>
  <si>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</si>
  <si>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</si>
  <si>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</si>
  <si>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</si>
  <si>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</si>
  <si>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</si>
  <si>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</si>
  <si>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</si>
  <si>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</si>
  <si>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</si>
  <si>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</si>
  <si>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</si>
  <si>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</si>
  <si>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</si>
  <si>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</si>
  <si>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</si>
  <si>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</si>
  <si>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</si>
  <si>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</si>
  <si>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</si>
  <si>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</si>
  <si>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</si>
  <si>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</si>
  <si>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</si>
  <si>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</si>
  <si>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</si>
  <si>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</si>
  <si>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</si>
  <si>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</si>
  <si>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</si>
  <si>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</si>
  <si>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</si>
  <si>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</si>
  <si>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</si>
  <si>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</si>
  <si>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</si>
  <si>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</si>
  <si>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</si>
  <si>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</si>
  <si>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</si>
  <si>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</si>
  <si>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</si>
  <si>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</si>
  <si>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</si>
  <si>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</si>
  <si>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</si>
  <si>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</si>
  <si>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</si>
  <si>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</si>
  <si>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</si>
  <si>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</si>
  <si>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</si>
  <si>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</si>
  <si>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</si>
  <si>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</si>
  <si>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</si>
  <si>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</si>
  <si>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</si>
  <si>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</si>
  <si>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</si>
  <si>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</si>
  <si>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</si>
  <si>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</si>
  <si>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</si>
  <si>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</si>
  <si>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</si>
  <si>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</si>
  <si>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</si>
  <si>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</si>
  <si>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</si>
  <si>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</si>
  <si>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</si>
  <si>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</si>
  <si>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</si>
  <si>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</si>
  <si>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</si>
  <si>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</si>
  <si>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</si>
  <si>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</si>
  <si>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</si>
  <si>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</si>
  <si>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</si>
  <si>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</si>
  <si>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</si>
  <si>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</si>
  <si>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</si>
  <si>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</si>
  <si>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</si>
  <si>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</si>
  <si>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</si>
  <si>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</si>
  <si>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</si>
  <si>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</si>
  <si>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</si>
  <si>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</si>
  <si>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</si>
  <si>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</si>
  <si>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</si>
  <si>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</si>
  <si>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</si>
  <si>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</si>
  <si>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</si>
  <si>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</si>
  <si>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</si>
  <si>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</si>
  <si>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</si>
  <si>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</si>
  <si>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</si>
  <si>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</si>
  <si>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</si>
  <si>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</si>
  <si>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</si>
  <si>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</si>
  <si>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</si>
  <si>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</si>
  <si>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</si>
  <si>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</si>
  <si>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</si>
  <si>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</si>
  <si>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</si>
  <si>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</si>
  <si>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</si>
  <si>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</si>
  <si>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</si>
  <si>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</si>
  <si>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</si>
  <si>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</si>
  <si>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</si>
  <si>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</si>
  <si>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</si>
  <si>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</si>
  <si>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</si>
  <si>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</si>
  <si>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</si>
  <si>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</si>
  <si>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</si>
  <si>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</si>
  <si>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</si>
  <si>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</si>
  <si>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</si>
  <si>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</si>
  <si>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</si>
  <si>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</si>
  <si>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</si>
  <si>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</si>
  <si>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</si>
  <si>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</si>
  <si>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</si>
  <si>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</si>
  <si>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</si>
  <si>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</si>
  <si>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</si>
  <si>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</si>
  <si>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</si>
  <si>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</si>
  <si>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</si>
  <si>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</si>
  <si>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</si>
  <si>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</si>
  <si>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</si>
  <si>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</si>
  <si>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</si>
  <si>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</si>
  <si>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</si>
  <si>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</si>
  <si>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</si>
  <si>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</si>
  <si>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</si>
  <si>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</si>
  <si>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</si>
  <si>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</si>
  <si>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</si>
  <si>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</si>
  <si>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</si>
  <si>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</si>
  <si>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</si>
  <si>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</si>
  <si>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</si>
  <si>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</si>
  <si>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</si>
  <si>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</si>
  <si>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</si>
  <si>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</si>
  <si>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</si>
  <si>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</si>
  <si>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</si>
  <si>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</si>
  <si>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</si>
  <si>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</si>
  <si>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</si>
  <si>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</si>
  <si>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</si>
  <si>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</si>
  <si>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</si>
  <si>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</si>
  <si>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</si>
  <si>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</si>
  <si>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</si>
  <si>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</si>
  <si>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</si>
  <si>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</si>
  <si>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</si>
  <si>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</si>
  <si>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</si>
  <si>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</si>
  <si>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</si>
  <si>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</si>
  <si>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</si>
  <si>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</si>
  <si>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</si>
  <si>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</si>
  <si>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</si>
  <si>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</si>
  <si>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</si>
  <si>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</si>
  <si>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</si>
  <si>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</si>
  <si>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</si>
  <si>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</si>
  <si>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</si>
  <si>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</si>
  <si>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</si>
  <si>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</si>
  <si>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</si>
  <si>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</si>
  <si>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</si>
  <si>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</si>
  <si>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</si>
  <si>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</si>
  <si>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</si>
  <si>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</si>
  <si>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</si>
  <si>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</si>
  <si>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</si>
  <si>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</si>
  <si>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</si>
  <si>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</si>
  <si>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</si>
  <si>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</si>
  <si>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</si>
  <si>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</si>
  <si>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</si>
  <si>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</si>
  <si>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</si>
  <si>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</si>
  <si>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</si>
  <si>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</si>
  <si>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</si>
  <si>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</si>
  <si>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</si>
  <si>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</si>
  <si>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</si>
  <si>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</si>
  <si>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</si>
  <si>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</si>
  <si>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</si>
  <si>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</si>
  <si>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</si>
  <si>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</si>
  <si>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</si>
  <si>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</si>
  <si>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</si>
  <si>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</si>
  <si>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</si>
  <si>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</si>
  <si>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</si>
  <si>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</si>
  <si>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</si>
  <si>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</si>
  <si>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</si>
  <si>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</si>
  <si>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</si>
  <si>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</si>
  <si>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</si>
  <si>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</si>
  <si>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</si>
  <si>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</si>
  <si>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</si>
  <si>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</si>
  <si>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</si>
  <si>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</si>
  <si>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</si>
  <si>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</si>
  <si>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</si>
  <si>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</si>
  <si>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</si>
  <si>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</si>
  <si>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</si>
  <si>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</si>
  <si>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</si>
  <si>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</si>
  <si>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</si>
  <si>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</si>
  <si>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</si>
  <si>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</si>
  <si>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</si>
  <si>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</si>
  <si>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</si>
  <si>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</si>
  <si>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</si>
  <si>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</si>
  <si>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</si>
  <si>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</si>
  <si>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</si>
  <si>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</si>
  <si>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</si>
  <si>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</si>
  <si>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</si>
  <si>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</si>
  <si>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</si>
  <si>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</si>
  <si>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</si>
  <si>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</si>
  <si>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</si>
  <si>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</si>
  <si>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</si>
  <si>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</si>
  <si>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</si>
  <si>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</si>
  <si>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</si>
  <si>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</si>
  <si>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</si>
  <si>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</si>
  <si>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</si>
  <si>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</si>
  <si>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</si>
  <si>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</si>
  <si>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</si>
  <si>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</si>
  <si>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</si>
  <si>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</si>
  <si>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</si>
  <si>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</si>
  <si>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</si>
  <si>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</si>
  <si>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</si>
  <si>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</si>
  <si>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</si>
  <si>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</si>
  <si>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</si>
  <si>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</si>
  <si>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</si>
  <si>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</si>
  <si>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</si>
  <si>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</si>
  <si>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</si>
  <si>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</si>
  <si>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</si>
  <si>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</si>
  <si>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</si>
  <si>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</si>
  <si>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</si>
  <si>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</si>
  <si>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</si>
  <si>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</si>
  <si>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</si>
  <si>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</si>
  <si>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</si>
  <si>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</si>
  <si>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</si>
  <si>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</si>
  <si>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</si>
  <si>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</si>
  <si>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</si>
  <si>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</si>
  <si>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</si>
  <si>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</si>
  <si>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</si>
  <si>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</si>
  <si>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</si>
  <si>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</si>
  <si>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</si>
  <si>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</si>
  <si>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</si>
  <si>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</si>
  <si>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</si>
  <si>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</si>
  <si>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</si>
  <si>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</si>
  <si>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</si>
  <si>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</si>
  <si>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</si>
  <si>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</si>
  <si>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</si>
  <si>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</si>
  <si>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</si>
  <si>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</si>
  <si>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</si>
  <si>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</si>
  <si>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</si>
  <si>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</si>
  <si>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</si>
  <si>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</si>
  <si>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</si>
  <si>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</si>
  <si>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</si>
  <si>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</si>
  <si>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</si>
  <si>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</si>
  <si>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</si>
  <si>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</si>
  <si>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</si>
  <si>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</si>
  <si>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</si>
  <si>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</si>
  <si>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</si>
  <si>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</si>
  <si>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</si>
  <si>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</si>
  <si>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</si>
  <si>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</si>
  <si>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</si>
  <si>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</si>
  <si>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</si>
  <si>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</si>
  <si>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</si>
  <si>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</si>
  <si>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</si>
  <si>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</si>
  <si>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</si>
  <si>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</si>
  <si>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</si>
  <si>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</si>
  <si>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</si>
  <si>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</si>
  <si>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</si>
  <si>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</si>
  <si>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</si>
  <si>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</si>
  <si>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</si>
  <si>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</si>
  <si>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</si>
  <si>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</si>
  <si>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</si>
  <si>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</si>
  <si>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</si>
  <si>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</si>
  <si>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</si>
  <si>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</si>
  <si>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</si>
  <si>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</si>
  <si>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</si>
  <si>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</si>
  <si>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</si>
  <si>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</si>
  <si>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</si>
  <si>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</si>
  <si>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</si>
  <si>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</si>
  <si>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</si>
  <si>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</si>
  <si>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</si>
  <si>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</si>
  <si>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</si>
  <si>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</si>
  <si>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</si>
  <si>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</si>
  <si>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</si>
  <si>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</si>
  <si>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</si>
  <si>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</si>
  <si>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</si>
  <si>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</si>
  <si>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</si>
  <si>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</si>
  <si>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</si>
  <si>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</si>
  <si>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</si>
  <si>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</si>
  <si>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</si>
  <si>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</si>
  <si>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</si>
  <si>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</si>
  <si>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</si>
  <si>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</si>
  <si>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</si>
  <si>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</si>
  <si>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</si>
  <si>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</si>
  <si>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</si>
  <si>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</si>
  <si>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</si>
  <si>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</si>
  <si>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</si>
  <si>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</si>
  <si>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</si>
  <si>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</si>
  <si>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</si>
  <si>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</si>
  <si>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</si>
  <si>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</si>
  <si>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</si>
  <si>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</si>
  <si>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</si>
  <si>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</si>
  <si>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</si>
  <si>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</si>
  <si>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</si>
  <si>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</si>
  <si>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</si>
  <si>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</si>
  <si>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</si>
  <si>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</si>
  <si>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</si>
  <si>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</si>
  <si>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</si>
  <si>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</si>
  <si>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</si>
  <si>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</si>
  <si>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</si>
  <si>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</si>
  <si>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</si>
  <si>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</si>
  <si>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</si>
  <si>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</si>
  <si>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</si>
  <si>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</si>
  <si>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</si>
  <si>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</si>
  <si>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</si>
  <si>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</si>
  <si>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</si>
  <si>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</si>
  <si>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</si>
  <si>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</si>
  <si>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</si>
  <si>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</si>
  <si>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</si>
  <si>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</si>
  <si>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</si>
  <si>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</si>
  <si>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</si>
  <si>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</si>
  <si>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</si>
  <si>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</si>
  <si>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</si>
  <si>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</si>
  <si>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</si>
  <si>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</si>
  <si>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</si>
  <si>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</si>
  <si>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</si>
  <si>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</si>
  <si>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</si>
  <si>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</si>
  <si>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</si>
  <si>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</si>
  <si>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</si>
  <si>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</si>
  <si>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</si>
  <si>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</si>
  <si>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</si>
  <si>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</si>
  <si>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</si>
  <si>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</si>
  <si>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</si>
  <si>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</si>
  <si>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</si>
  <si>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</si>
  <si>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</si>
  <si>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</si>
  <si>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</si>
  <si>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</si>
  <si>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</si>
  <si>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</si>
  <si>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</si>
  <si>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</si>
  <si>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</si>
  <si>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</si>
  <si>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</si>
  <si>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</si>
  <si>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</si>
  <si>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</si>
  <si>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</si>
  <si>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</si>
  <si>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</si>
  <si>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</si>
  <si>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</si>
  <si>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</si>
  <si>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</si>
  <si>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</si>
  <si>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</si>
  <si>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</si>
  <si>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</si>
  <si>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</si>
  <si>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</si>
  <si>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</si>
  <si>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</si>
  <si>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</si>
  <si>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</si>
  <si>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</si>
  <si>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</si>
  <si>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</si>
  <si>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</si>
  <si>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</si>
  <si>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</si>
  <si>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</si>
  <si>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</si>
  <si>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</si>
  <si>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</si>
  <si>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</si>
  <si>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</si>
  <si>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</si>
  <si>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</si>
  <si>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</si>
  <si>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</si>
  <si>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</si>
  <si>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</si>
  <si>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</si>
  <si>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</si>
  <si>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</si>
  <si>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</si>
  <si>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</si>
  <si>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</si>
  <si>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</si>
  <si>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</si>
  <si>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</si>
  <si>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</si>
  <si>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</si>
  <si>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</si>
  <si>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</si>
  <si>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</si>
  <si>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</si>
  <si>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</si>
  <si>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</si>
  <si>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</si>
  <si>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</si>
  <si>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</si>
  <si>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</si>
  <si>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</si>
  <si>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</si>
  <si>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</si>
  <si>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</si>
  <si>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</si>
  <si>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</si>
  <si>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</si>
  <si>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</si>
  <si>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</si>
  <si>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</si>
  <si>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</si>
  <si>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</si>
  <si>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</si>
  <si>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</si>
  <si>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</si>
  <si>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</si>
  <si>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</si>
  <si>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</si>
  <si>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</si>
  <si>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</si>
  <si>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</si>
  <si>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</si>
  <si>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</si>
  <si>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</si>
  <si>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</si>
  <si>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</si>
  <si>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</si>
  <si>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</si>
  <si>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</si>
  <si>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</si>
  <si>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</si>
  <si>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</si>
  <si>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</si>
  <si>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</si>
  <si>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</si>
  <si>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</si>
  <si>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</si>
  <si>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</si>
  <si>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</si>
  <si>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</si>
  <si>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</si>
  <si>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</si>
  <si>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</si>
  <si>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</si>
  <si>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</si>
  <si>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</si>
  <si>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</si>
  <si>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</si>
  <si>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</si>
  <si>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</si>
  <si>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</si>
  <si>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</si>
  <si>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</si>
  <si>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</si>
  <si>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</si>
  <si>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</si>
  <si>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</si>
  <si>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</si>
  <si>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</si>
  <si>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</si>
  <si>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</si>
  <si>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</si>
  <si>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</si>
  <si>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</si>
  <si>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</si>
  <si>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</si>
  <si>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</si>
  <si>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</si>
  <si>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</si>
  <si>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</si>
  <si>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</si>
  <si>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</si>
  <si>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</si>
  <si>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</si>
  <si>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</si>
  <si>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</si>
  <si>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</si>
  <si>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</si>
  <si>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</si>
  <si>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</si>
  <si>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</si>
  <si>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</si>
  <si>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</si>
  <si>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</si>
  <si>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</si>
  <si>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</si>
  <si>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</si>
  <si>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</si>
  <si>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</si>
  <si>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</si>
  <si>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</si>
  <si>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</si>
  <si>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</si>
  <si>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</si>
  <si>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</si>
  <si>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</si>
  <si>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</si>
  <si>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</si>
  <si>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</si>
  <si>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</si>
  <si>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</si>
  <si>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</si>
  <si>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</si>
  <si>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</si>
  <si>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</si>
  <si>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</si>
  <si>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</si>
  <si>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</si>
  <si>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</si>
  <si>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</si>
  <si>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</si>
  <si>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</si>
  <si>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</si>
  <si>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</si>
  <si>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</si>
  <si>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</si>
  <si>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</si>
  <si>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</si>
  <si>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</si>
  <si>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</si>
  <si>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</si>
  <si>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</si>
  <si>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</si>
  <si>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</si>
  <si>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</si>
  <si>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</si>
  <si>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</si>
  <si>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</si>
  <si>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</si>
  <si>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</si>
  <si>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</si>
  <si>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</si>
  <si>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</si>
  <si>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</si>
  <si>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</si>
  <si>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</si>
  <si>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</si>
  <si>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</si>
  <si>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</si>
  <si>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</si>
  <si>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</si>
  <si>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</si>
  <si>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</si>
  <si>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</si>
  <si>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</si>
  <si>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</si>
  <si>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</si>
  <si>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</si>
  <si>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</si>
  <si>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</si>
  <si>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</si>
  <si>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</si>
  <si>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</si>
  <si>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</si>
  <si>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</si>
  <si>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</si>
  <si>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</si>
  <si>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</si>
  <si>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</si>
  <si>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</si>
  <si>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</si>
  <si>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</si>
  <si>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</si>
  <si>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</si>
  <si>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</si>
  <si>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</si>
  <si>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</si>
  <si>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</si>
  <si>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</si>
  <si>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</si>
  <si>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</si>
  <si>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</si>
  <si>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</si>
  <si>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</si>
  <si>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</si>
  <si>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</si>
  <si>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</si>
  <si>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</si>
  <si>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</si>
  <si>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</si>
  <si>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</si>
  <si>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</si>
  <si>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</si>
  <si>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</si>
  <si>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</si>
  <si>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</si>
  <si>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</si>
  <si>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</si>
  <si>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</si>
  <si>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</si>
  <si>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</si>
  <si>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</si>
  <si>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</si>
  <si>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</si>
  <si>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</si>
  <si>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</si>
  <si>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</si>
  <si>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</si>
  <si>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</si>
  <si>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</si>
  <si>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</si>
  <si>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</si>
  <si>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</si>
  <si>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</si>
  <si>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</si>
  <si>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</si>
  <si>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</si>
  <si>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</si>
  <si>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</si>
  <si>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</si>
  <si>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</si>
  <si>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</si>
  <si>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</si>
  <si>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</si>
  <si>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</si>
  <si>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</si>
  <si>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</si>
  <si>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</si>
  <si>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</si>
  <si>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</si>
  <si>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</si>
  <si>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</si>
  <si>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</si>
  <si>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</si>
  <si>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</si>
  <si>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</si>
  <si>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</si>
  <si>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</si>
  <si>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</si>
  <si>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</si>
  <si>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</si>
  <si>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</si>
  <si>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</si>
  <si>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</si>
  <si>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</si>
  <si>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</si>
  <si>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</si>
  <si>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</si>
  <si>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</si>
  <si>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</si>
  <si>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</si>
  <si>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</si>
  <si>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</si>
  <si>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</si>
  <si>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</si>
  <si>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</si>
  <si>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</si>
  <si>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</si>
  <si>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</si>
  <si>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</si>
  <si>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</si>
  <si>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</si>
  <si>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</si>
  <si>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</si>
  <si>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</si>
  <si>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</si>
  <si>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</si>
  <si>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</si>
  <si>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</si>
  <si>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</si>
  <si>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</si>
  <si>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</si>
  <si>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</si>
  <si>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</si>
  <si>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</si>
  <si>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</si>
  <si>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</si>
  <si>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</si>
  <si>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</si>
  <si>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</si>
  <si>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</si>
  <si>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</si>
  <si>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</si>
  <si>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</si>
  <si>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</si>
  <si>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</si>
  <si>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</si>
  <si>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</si>
  <si>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</si>
  <si>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</si>
  <si>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</si>
  <si>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</si>
  <si>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</si>
  <si>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</si>
  <si>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</si>
  <si>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</si>
  <si>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</si>
  <si>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</si>
  <si>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</si>
  <si>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</si>
  <si>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</si>
  <si>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</si>
  <si>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</si>
  <si>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</si>
  <si>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</si>
  <si>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</si>
  <si>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</si>
  <si>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</si>
  <si>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</si>
  <si>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</si>
  <si>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</si>
  <si>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</si>
  <si>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</si>
  <si>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</si>
  <si>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</si>
  <si>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</si>
  <si>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</si>
  <si>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</si>
  <si>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</si>
  <si>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</si>
  <si>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</si>
  <si>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</si>
  <si>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</si>
  <si>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</si>
  <si>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</si>
  <si>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</si>
  <si>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</si>
  <si>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</si>
  <si>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</si>
  <si>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</si>
  <si>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</si>
  <si>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</si>
  <si>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</si>
  <si>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</si>
  <si>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</si>
  <si>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</si>
  <si>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</si>
  <si>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</si>
  <si>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</si>
  <si>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</si>
  <si>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</si>
  <si>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</si>
  <si>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</si>
  <si>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</si>
  <si>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</si>
  <si>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</si>
  <si>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</si>
  <si>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</si>
  <si>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</si>
  <si>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</si>
  <si>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</si>
  <si>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</si>
  <si>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</si>
  <si>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</si>
  <si>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</si>
  <si>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</si>
  <si>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</si>
  <si>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</si>
  <si>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</si>
  <si>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</si>
  <si>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</si>
  <si>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</si>
  <si>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</si>
  <si>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</si>
  <si>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</si>
  <si>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</si>
  <si>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</si>
  <si>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</si>
  <si>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</si>
  <si>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</si>
  <si>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</si>
  <si>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</si>
  <si>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</si>
  <si>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</si>
  <si>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</si>
  <si>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</si>
  <si>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</si>
  <si>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</si>
  <si>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</si>
  <si>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</si>
  <si>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</si>
  <si>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</si>
  <si>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</si>
  <si>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</si>
  <si>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</si>
  <si>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</si>
  <si>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</si>
  <si>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</si>
  <si>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</si>
  <si>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</si>
  <si>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</si>
  <si>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</si>
  <si>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</si>
  <si>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</si>
  <si>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</si>
  <si>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</si>
  <si>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</si>
  <si>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</si>
  <si>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</si>
  <si>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</si>
  <si>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</si>
  <si>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</si>
  <si>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</si>
  <si>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</si>
  <si>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</si>
  <si>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</si>
  <si>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</si>
  <si>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</si>
  <si>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</si>
  <si>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</si>
  <si>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</si>
  <si>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</si>
  <si>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</si>
  <si>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</si>
  <si>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</si>
  <si>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</si>
  <si>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</si>
  <si>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</si>
  <si>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</si>
  <si>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</si>
  <si>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</si>
  <si>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</si>
  <si>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</si>
  <si>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</si>
  <si>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</si>
  <si>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</si>
  <si>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</si>
  <si>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</si>
  <si>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</si>
  <si>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</si>
  <si>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</si>
  <si>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</si>
  <si>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</si>
  <si>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</si>
  <si>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</si>
  <si>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</si>
  <si>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</si>
  <si>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</si>
  <si>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</si>
  <si>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</si>
  <si>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</si>
  <si>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</si>
  <si>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</si>
  <si>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</si>
  <si>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</si>
  <si>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</si>
  <si>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</si>
  <si>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</si>
  <si>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</si>
  <si>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</si>
  <si>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</si>
  <si>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</si>
  <si>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</si>
  <si>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</si>
  <si>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</si>
  <si>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</si>
  <si>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</si>
  <si>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</si>
  <si>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</si>
  <si>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</si>
  <si>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</si>
  <si>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</si>
  <si>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</si>
  <si>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</si>
  <si>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</si>
  <si>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</si>
  <si>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</si>
  <si>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</si>
  <si>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</si>
  <si>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</si>
  <si>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</si>
  <si>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</si>
  <si>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</si>
  <si>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</si>
  <si>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</si>
  <si>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</si>
  <si>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</si>
  <si>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</si>
  <si>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</si>
  <si>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</si>
  <si>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</si>
  <si>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</si>
  <si>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</si>
  <si>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</si>
  <si>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</si>
  <si>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</si>
  <si>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</si>
  <si>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</si>
  <si>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</si>
  <si>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</si>
  <si>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</si>
  <si>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</si>
  <si>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</si>
  <si>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</si>
  <si>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</si>
  <si>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</si>
  <si>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</si>
  <si>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</si>
  <si>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</si>
  <si>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</si>
  <si>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</si>
  <si>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</si>
  <si>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</si>
  <si>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</si>
  <si>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</si>
  <si>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</si>
  <si>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</si>
  <si>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</si>
  <si>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</si>
  <si>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</si>
  <si>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</si>
  <si>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</si>
  <si>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</si>
  <si>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</si>
  <si>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</si>
  <si>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</si>
  <si>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</si>
  <si>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</si>
  <si>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</si>
  <si>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</si>
  <si>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</si>
  <si>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</si>
  <si>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</si>
  <si>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</si>
  <si>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</si>
  <si>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</si>
  <si>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</si>
  <si>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</si>
  <si>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</si>
  <si>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</si>
  <si>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</si>
  <si>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</si>
  <si>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</si>
  <si>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</si>
  <si>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</si>
  <si>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</si>
  <si>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</si>
  <si>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</si>
  <si>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</si>
  <si>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</si>
  <si>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</si>
  <si>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</si>
  <si>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</si>
  <si>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</si>
  <si>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</si>
  <si>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</si>
  <si>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</si>
  <si>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</si>
  <si>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</si>
  <si>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</si>
  <si>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</si>
  <si>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</si>
  <si>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</si>
  <si>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</si>
  <si>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</si>
  <si>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</si>
  <si>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</si>
  <si>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</si>
  <si>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</si>
  <si>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</si>
  <si>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</si>
  <si>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</si>
  <si>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</si>
  <si>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</si>
  <si>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</si>
  <si>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</si>
  <si>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</si>
  <si>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</si>
  <si>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</si>
  <si>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</si>
  <si>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</si>
  <si>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</si>
  <si>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</si>
  <si>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</si>
  <si>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</si>
  <si>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</si>
  <si>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</si>
  <si>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</si>
  <si>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</si>
  <si>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</si>
  <si>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</si>
  <si>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</si>
  <si>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</si>
  <si>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</si>
  <si>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</si>
  <si>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</si>
  <si>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</si>
  <si>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</si>
  <si>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</si>
  <si>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</si>
  <si>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</si>
  <si>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</si>
  <si>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</si>
  <si>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</si>
  <si>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</si>
  <si>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</si>
  <si>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</si>
  <si>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</si>
  <si>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</si>
  <si>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</si>
  <si>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</si>
  <si>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</si>
  <si>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</si>
  <si>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</si>
  <si>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</si>
  <si>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</si>
  <si>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</si>
  <si>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</si>
  <si>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</si>
  <si>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</si>
  <si>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</si>
  <si>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</si>
  <si>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</si>
  <si>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</si>
  <si>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</si>
  <si>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</si>
  <si>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</si>
  <si>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</si>
  <si>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</si>
  <si>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</si>
  <si>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</si>
  <si>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</si>
  <si>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</si>
  <si>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</si>
  <si>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</si>
  <si>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</si>
  <si>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</si>
  <si>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</si>
  <si>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</si>
  <si>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</si>
  <si>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</si>
  <si>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</si>
  <si>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</si>
  <si>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</si>
  <si>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</si>
  <si>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</si>
  <si>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</si>
  <si>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</si>
  <si>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</si>
  <si>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</si>
  <si>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</si>
  <si>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</si>
  <si>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</si>
  <si>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</si>
  <si>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</si>
  <si>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</si>
  <si>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</si>
  <si>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</si>
  <si>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</si>
  <si>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</si>
  <si>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</si>
  <si>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</si>
  <si>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</si>
  <si>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</si>
  <si>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</si>
  <si>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</si>
  <si>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</si>
  <si>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</si>
  <si>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</si>
  <si>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</si>
  <si>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</si>
  <si>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</si>
  <si>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</si>
  <si>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</si>
  <si>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</si>
  <si>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</si>
  <si>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</si>
  <si>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</si>
  <si>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</si>
  <si>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</si>
  <si>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</si>
  <si>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</si>
  <si>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</si>
  <si>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</si>
  <si>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</si>
  <si>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</si>
  <si>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</si>
  <si>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</si>
  <si>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</si>
  <si>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</si>
  <si>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</si>
  <si>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</si>
  <si>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</si>
  <si>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</si>
  <si>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</si>
  <si>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</si>
  <si>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</si>
  <si>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</si>
  <si>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</si>
  <si>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</si>
  <si>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</si>
  <si>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</si>
  <si>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</si>
  <si>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</si>
  <si>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</si>
  <si>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</si>
  <si>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</si>
  <si>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</si>
  <si>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</si>
  <si>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</si>
  <si>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</si>
  <si>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</si>
  <si>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</si>
  <si>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</si>
  <si>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</si>
  <si>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</si>
  <si>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</si>
  <si>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</si>
  <si>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</si>
  <si>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</si>
  <si>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</si>
  <si>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</si>
  <si>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</si>
  <si>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</si>
  <si>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</si>
  <si>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</si>
  <si>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</si>
  <si>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</si>
  <si>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</si>
  <si>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</si>
  <si>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</si>
  <si>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</si>
  <si>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</si>
  <si>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</si>
  <si>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</si>
  <si>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</si>
  <si>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</si>
  <si>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</si>
  <si>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</si>
  <si>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</si>
  <si>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</si>
  <si>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</si>
  <si>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</si>
  <si>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</si>
  <si>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</si>
  <si>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</si>
  <si>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</si>
  <si>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</si>
  <si>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</si>
  <si>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</si>
  <si>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</si>
  <si>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</si>
  <si>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</si>
  <si>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</si>
  <si>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</si>
  <si>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</si>
  <si>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</si>
  <si>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</si>
  <si>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</si>
  <si>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</si>
  <si>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</si>
  <si>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</si>
  <si>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</si>
  <si>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</si>
  <si>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</si>
  <si>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</si>
  <si>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</si>
  <si>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</si>
  <si>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</si>
  <si>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</si>
  <si>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</si>
  <si>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</si>
  <si>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</si>
  <si>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</si>
  <si>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</si>
  <si>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</si>
  <si>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</si>
  <si>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</si>
  <si>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</si>
  <si>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</si>
  <si>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</si>
  <si>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</si>
  <si>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</si>
  <si>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</si>
  <si>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</si>
  <si>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</si>
  <si>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</si>
  <si>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</si>
  <si>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</si>
  <si>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</si>
  <si>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</si>
  <si>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</si>
  <si>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</si>
  <si>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</si>
  <si>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</si>
  <si>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</si>
  <si>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</si>
  <si>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</si>
  <si>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</si>
  <si>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</si>
  <si>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</si>
  <si>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</si>
  <si>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</si>
  <si>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</si>
  <si>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</si>
  <si>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</si>
  <si>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</si>
  <si>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</si>
  <si>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</si>
  <si>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</si>
  <si>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</si>
  <si>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</si>
  <si>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</si>
  <si>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</si>
  <si>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</si>
  <si>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</si>
  <si>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</si>
  <si>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</si>
  <si>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</si>
  <si>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</si>
  <si>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</si>
  <si>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</si>
  <si>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</si>
  <si>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</si>
  <si>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</si>
  <si>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</si>
  <si>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</si>
  <si>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</si>
  <si>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</si>
  <si>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</si>
  <si>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</si>
  <si>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</si>
  <si>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</si>
  <si>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</si>
  <si>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</si>
  <si>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</si>
  <si>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</si>
  <si>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</si>
  <si>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</si>
  <si>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</si>
  <si>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</si>
  <si>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</si>
  <si>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</si>
  <si>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</si>
  <si>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</si>
  <si>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</si>
  <si>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</si>
  <si>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</si>
  <si>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</si>
  <si>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</si>
  <si>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</si>
  <si>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</si>
  <si>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</si>
  <si>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</si>
  <si>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</si>
  <si>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</si>
  <si>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</si>
  <si>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</si>
  <si>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</si>
  <si>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</si>
  <si>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</si>
  <si>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</si>
  <si>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</si>
  <si>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</si>
  <si>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</si>
  <si>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</si>
  <si>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</si>
  <si>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</si>
  <si>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</si>
  <si>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</si>
  <si>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</si>
  <si>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</si>
  <si>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</si>
  <si>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</si>
  <si>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</si>
  <si>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</si>
  <si>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</si>
  <si>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</si>
  <si>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</si>
  <si>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</si>
  <si>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</si>
  <si>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</si>
  <si>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</si>
  <si>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</si>
  <si>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</si>
  <si>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</si>
  <si>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</si>
  <si>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</si>
  <si>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</si>
  <si>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</si>
  <si>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</si>
  <si>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</si>
  <si>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</si>
  <si>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</si>
  <si>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</si>
  <si>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</si>
  <si>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</si>
  <si>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</si>
  <si>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</si>
  <si>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</si>
  <si>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</si>
  <si>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</si>
  <si>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</si>
  <si>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</si>
  <si>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</si>
  <si>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</si>
  <si>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</si>
  <si>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</si>
  <si>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</si>
  <si>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</si>
  <si>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</si>
  <si>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</si>
  <si>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</si>
  <si>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</si>
  <si>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</si>
  <si>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</si>
  <si>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</si>
  <si>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</si>
  <si>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</si>
  <si>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</si>
  <si>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</si>
  <si>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</si>
  <si>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</si>
  <si>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</si>
  <si>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</si>
  <si>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</si>
  <si>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</si>
  <si>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</si>
  <si>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</si>
  <si>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</si>
  <si>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</si>
  <si>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</si>
  <si>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</si>
  <si>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</si>
  <si>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</si>
  <si>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</si>
  <si>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</si>
  <si>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</si>
  <si>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</si>
  <si>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</si>
  <si>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</si>
  <si>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</si>
  <si>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</si>
  <si>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</si>
  <si>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</si>
  <si>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</si>
  <si>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</si>
  <si>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</si>
  <si>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</si>
  <si>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</si>
  <si>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</si>
  <si>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</si>
  <si>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</si>
  <si>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</si>
  <si>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</si>
  <si>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</si>
  <si>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</si>
  <si>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</si>
  <si>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</si>
  <si>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</si>
  <si>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</si>
  <si>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</si>
  <si>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</si>
  <si>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</si>
  <si>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</si>
  <si>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</si>
  <si>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</si>
  <si>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</si>
  <si>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</si>
  <si>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</si>
  <si>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</si>
  <si>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</si>
  <si>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</si>
  <si>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</si>
  <si>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</si>
  <si>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</si>
  <si>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</si>
  <si>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</si>
  <si>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</si>
  <si>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</si>
  <si>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</si>
  <si>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</si>
  <si>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</si>
  <si>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</si>
  <si>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</si>
  <si>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</si>
  <si>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</si>
  <si>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</si>
  <si>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</si>
  <si>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</si>
  <si>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</si>
  <si>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</si>
  <si>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</si>
  <si>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</si>
  <si>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</si>
  <si>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</si>
  <si>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</si>
  <si>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</si>
  <si>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</si>
  <si>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</si>
  <si>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</si>
  <si>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</si>
  <si>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</si>
  <si>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</si>
  <si>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</si>
  <si>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</si>
  <si>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</si>
  <si>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</si>
  <si>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</si>
  <si>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</si>
  <si>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</si>
  <si>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</si>
  <si>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</si>
  <si>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</si>
  <si>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</si>
  <si>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</si>
  <si>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</si>
  <si>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</si>
  <si>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</si>
  <si>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</si>
  <si>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</si>
  <si>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</si>
  <si>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</si>
  <si>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</si>
  <si>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</si>
  <si>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</si>
  <si>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</si>
  <si>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</si>
  <si>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</si>
  <si>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</si>
  <si>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</si>
  <si>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</si>
  <si>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</si>
  <si>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</si>
  <si>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</si>
  <si>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</si>
  <si>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</si>
  <si>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</si>
  <si>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</si>
  <si>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</si>
  <si>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</si>
  <si>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</si>
  <si>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</si>
  <si>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</si>
  <si>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</si>
  <si>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</si>
  <si>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</si>
  <si>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</si>
  <si>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</si>
  <si>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</si>
  <si>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</si>
  <si>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</si>
  <si>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</si>
  <si>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</si>
  <si>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</si>
  <si>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</si>
  <si>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</si>
  <si>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</si>
  <si>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</si>
  <si>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</si>
  <si>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</si>
  <si>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</si>
  <si>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</si>
  <si>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</si>
  <si>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</si>
  <si>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</si>
  <si>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</si>
  <si>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</si>
  <si>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</si>
  <si>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</si>
  <si>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</si>
  <si>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</si>
  <si>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</si>
  <si>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</si>
  <si>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</si>
  <si>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</si>
  <si>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</si>
  <si>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</si>
  <si>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</si>
  <si>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</si>
  <si>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</si>
  <si>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</si>
  <si>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</si>
  <si>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</si>
  <si>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</si>
  <si>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</si>
  <si>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</si>
  <si>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</si>
  <si>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</si>
  <si>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</si>
  <si>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</si>
  <si>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</si>
  <si>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</si>
  <si>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</si>
  <si>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</si>
  <si>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</si>
  <si>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</si>
  <si>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</si>
  <si>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</si>
  <si>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</si>
  <si>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</si>
  <si>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</si>
  <si>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</si>
  <si>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</si>
  <si>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</si>
  <si>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</si>
  <si>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</si>
  <si>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</si>
  <si>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</si>
  <si>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</si>
  <si>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</si>
  <si>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</si>
  <si>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</si>
  <si>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</si>
  <si>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</si>
  <si>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</si>
  <si>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</si>
  <si>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</si>
  <si>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</si>
  <si>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</si>
  <si>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</si>
  <si>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</si>
  <si>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</si>
  <si>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</si>
  <si>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</si>
  <si>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</si>
  <si>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</si>
  <si>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</si>
  <si>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</si>
  <si>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</si>
  <si>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</si>
  <si>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</si>
  <si>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</si>
  <si>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</si>
  <si>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</si>
  <si>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</si>
  <si>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</si>
  <si>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</si>
  <si>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</si>
  <si>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</si>
  <si>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</si>
  <si>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</si>
  <si>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</si>
  <si>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</si>
  <si>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</si>
  <si>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</si>
  <si>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</si>
  <si>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</si>
  <si>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</si>
  <si>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</si>
  <si>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</si>
  <si>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</si>
  <si>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</si>
  <si>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</si>
  <si>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</si>
  <si>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</si>
  <si>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</si>
  <si>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</si>
  <si>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</si>
  <si>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</si>
  <si>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</si>
  <si>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</si>
  <si>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</si>
  <si>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</si>
  <si>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</si>
  <si>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</si>
  <si>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</si>
  <si>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</si>
  <si>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</si>
  <si>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</si>
  <si>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</si>
  <si>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</si>
  <si>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</si>
  <si>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</si>
  <si>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</si>
  <si>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</si>
  <si>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</si>
  <si>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</si>
  <si>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</si>
  <si>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</si>
  <si>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</si>
  <si>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</si>
  <si>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</si>
  <si>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</si>
  <si>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</si>
  <si>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</si>
  <si>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</si>
  <si>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</si>
  <si>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</si>
  <si>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</si>
  <si>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</si>
  <si>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</si>
  <si>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</si>
  <si>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</si>
  <si>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</si>
  <si>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</si>
  <si>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</si>
  <si>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</si>
  <si>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</si>
  <si>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</si>
  <si>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</si>
  <si>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</si>
  <si>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</si>
  <si>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</si>
  <si>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</si>
  <si>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</si>
  <si>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</si>
  <si>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</si>
  <si>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</si>
  <si>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</si>
  <si>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</si>
  <si>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</si>
  <si>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</si>
  <si>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</si>
  <si>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</si>
  <si>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</si>
  <si>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</si>
  <si>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</si>
  <si>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</si>
  <si>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</si>
  <si>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</si>
  <si>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</si>
  <si>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</si>
  <si>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</si>
  <si>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</si>
  <si>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</si>
  <si>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</si>
  <si>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</si>
  <si>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</si>
  <si>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</si>
  <si>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</si>
  <si>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</si>
  <si>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</si>
  <si>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</si>
  <si>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</si>
  <si>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</si>
  <si>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</si>
  <si>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</si>
  <si>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</si>
  <si>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</si>
  <si>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</si>
  <si>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</si>
  <si>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</si>
  <si>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</si>
  <si>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</si>
  <si>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</si>
  <si>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</si>
  <si>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</si>
  <si>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</si>
  <si>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</si>
  <si>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</si>
  <si>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</si>
  <si>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</si>
  <si>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</si>
  <si>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</si>
  <si>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</si>
  <si>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</si>
  <si>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</si>
  <si>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</si>
  <si>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</si>
  <si>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</si>
  <si>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</si>
  <si>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</si>
  <si>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</si>
  <si>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</si>
  <si>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</si>
  <si>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</si>
  <si>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</si>
  <si>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</si>
  <si>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</si>
  <si>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</si>
  <si>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</si>
  <si>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</si>
  <si>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</si>
  <si>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</si>
  <si>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</si>
  <si>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</si>
  <si>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</si>
  <si>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</si>
  <si>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</si>
  <si>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</si>
  <si>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</si>
  <si>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</si>
  <si>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</si>
  <si>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</si>
  <si>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</si>
  <si>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</si>
  <si>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</si>
  <si>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</si>
  <si>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</si>
  <si>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</si>
  <si>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</si>
  <si>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</si>
  <si>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</si>
  <si>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</si>
  <si>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</si>
  <si>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</si>
  <si>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</si>
  <si>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</si>
  <si>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</si>
  <si>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</si>
  <si>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</si>
  <si>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</si>
  <si>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</si>
  <si>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</si>
  <si>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</si>
  <si>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</si>
  <si>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</si>
  <si>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</si>
  <si>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</si>
  <si>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</si>
  <si>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</si>
  <si>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</si>
  <si>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</si>
  <si>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</si>
  <si>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</si>
  <si>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</si>
  <si>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</si>
  <si>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</si>
  <si>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</si>
  <si>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</si>
  <si>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</si>
  <si>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</si>
  <si>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</si>
  <si>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</si>
  <si>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</si>
  <si>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</si>
  <si>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</si>
  <si>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</si>
  <si>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</si>
  <si>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</si>
  <si>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</si>
  <si>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</si>
  <si>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</si>
  <si>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</si>
  <si>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</si>
  <si>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</si>
  <si>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</si>
  <si>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</si>
  <si>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</si>
  <si>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</si>
  <si>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</si>
  <si>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</si>
  <si>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</si>
  <si>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</si>
  <si>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</si>
  <si>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</si>
  <si>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</si>
  <si>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</si>
  <si>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</si>
  <si>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</si>
  <si>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</si>
  <si>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</si>
  <si>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</si>
  <si>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</si>
  <si>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</si>
  <si>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</si>
  <si>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</si>
  <si>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</si>
  <si>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</si>
  <si>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</si>
  <si>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</si>
  <si>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</si>
  <si>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</si>
  <si>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</si>
  <si>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</si>
  <si>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</si>
  <si>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</si>
  <si>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</si>
  <si>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</si>
  <si>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</si>
  <si>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</si>
  <si>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</si>
  <si>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</si>
  <si>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</si>
  <si>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</si>
  <si>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</si>
  <si>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</si>
  <si>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</si>
  <si>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</si>
  <si>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</si>
  <si>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</si>
  <si>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</si>
  <si>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</si>
  <si>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</si>
  <si>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</si>
  <si>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</si>
  <si>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</si>
  <si>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</si>
  <si>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</si>
  <si>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</si>
  <si>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</si>
  <si>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</si>
  <si>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</si>
  <si>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</si>
  <si>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</si>
  <si>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</si>
  <si>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</si>
  <si>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</si>
  <si>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</si>
  <si>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</si>
  <si>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</si>
  <si>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</si>
  <si>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</si>
  <si>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</si>
  <si>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</si>
  <si>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</si>
  <si>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</si>
  <si>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</si>
  <si>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</si>
  <si>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</si>
  <si>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</si>
  <si>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</si>
  <si>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</si>
  <si>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</si>
  <si>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</si>
  <si>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</si>
  <si>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</si>
  <si>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</si>
  <si>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</si>
  <si>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</si>
  <si>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</si>
  <si>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</si>
  <si>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</si>
  <si>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</si>
  <si>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</si>
  <si>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</si>
  <si>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</si>
  <si>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</si>
  <si>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</si>
  <si>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</si>
  <si>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</si>
  <si>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</si>
  <si>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</si>
  <si>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</si>
  <si>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</si>
  <si>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</si>
  <si>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</si>
  <si>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</si>
  <si>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</si>
  <si>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</si>
  <si>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</si>
  <si>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</si>
  <si>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</si>
  <si>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</si>
  <si>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</si>
  <si>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</si>
  <si>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</si>
  <si>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</si>
  <si>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</si>
  <si>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</si>
  <si>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</si>
  <si>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</si>
  <si>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</si>
  <si>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</si>
  <si>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</si>
  <si>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</si>
  <si>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</si>
  <si>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</si>
  <si>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</si>
  <si>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</si>
  <si>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</si>
  <si>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</si>
  <si>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</si>
  <si>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</si>
  <si>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</si>
  <si>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</si>
  <si>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</si>
  <si>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</si>
  <si>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</si>
  <si>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</si>
  <si>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</si>
  <si>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</si>
  <si>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</si>
  <si>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</si>
  <si>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</si>
  <si>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</si>
  <si>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</si>
  <si>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</si>
  <si>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</si>
  <si>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</si>
  <si>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</si>
  <si>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</si>
  <si>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</si>
  <si>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</si>
  <si>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</si>
  <si>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</si>
  <si>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</si>
  <si>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</si>
  <si>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</si>
  <si>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</si>
  <si>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</si>
  <si>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</si>
  <si>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</si>
  <si>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</si>
  <si>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</si>
  <si>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</si>
  <si>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</si>
  <si>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</si>
  <si>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</si>
  <si>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</si>
  <si>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</si>
  <si>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</si>
  <si>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</si>
  <si>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</si>
  <si>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</si>
  <si>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</si>
  <si>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</si>
  <si>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</si>
  <si>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</si>
  <si>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</si>
  <si>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</si>
  <si>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</si>
  <si>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</si>
  <si>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</si>
  <si>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</si>
  <si>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</si>
  <si>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</si>
  <si>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</si>
  <si>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</si>
  <si>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</si>
  <si>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</si>
  <si>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</si>
  <si>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</si>
  <si>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</si>
  <si>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</si>
  <si>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</si>
  <si>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</si>
  <si>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</si>
  <si>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</si>
  <si>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</si>
  <si>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</si>
  <si>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</si>
  <si>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</si>
  <si>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</si>
  <si>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</si>
  <si>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</si>
  <si>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</si>
  <si>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</si>
  <si>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</si>
  <si>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</si>
  <si>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</si>
  <si>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</si>
  <si>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</si>
  <si>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</si>
  <si>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</si>
  <si>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</si>
  <si>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</si>
  <si>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</si>
  <si>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</si>
  <si>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</si>
  <si>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</si>
  <si>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</si>
  <si>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</si>
  <si>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</si>
  <si>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</si>
  <si>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</si>
  <si>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</si>
  <si>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</si>
  <si>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</si>
  <si>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</si>
  <si>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</si>
  <si>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</si>
  <si>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</si>
  <si>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</si>
  <si>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</si>
  <si>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</si>
  <si>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</si>
  <si>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</si>
  <si>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</si>
  <si>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</si>
  <si>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</si>
  <si>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</si>
  <si>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</si>
  <si>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</si>
  <si>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</si>
  <si>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</si>
  <si>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</si>
  <si>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</si>
  <si>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</si>
  <si>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</si>
  <si>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</si>
  <si>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</si>
  <si>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</si>
  <si>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</si>
  <si>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</si>
  <si>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</si>
  <si>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</si>
  <si>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</si>
  <si>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</si>
  <si>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</si>
  <si>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</si>
  <si>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</si>
  <si>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</si>
  <si>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</si>
  <si>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</si>
  <si>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</si>
  <si>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</si>
  <si>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</si>
  <si>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</si>
  <si>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</si>
  <si>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</si>
  <si>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</si>
  <si>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</si>
  <si>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</si>
  <si>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</si>
  <si>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</si>
  <si>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</si>
  <si>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</si>
  <si>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</si>
  <si>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</si>
  <si>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</si>
  <si>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</si>
  <si>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</si>
  <si>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</si>
  <si>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</si>
  <si>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</si>
  <si>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</si>
  <si>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</si>
  <si>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</si>
  <si>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</si>
  <si>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</si>
  <si>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</si>
  <si>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</si>
  <si>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</si>
  <si>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</si>
  <si>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</si>
  <si>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</si>
  <si>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</si>
  <si>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</si>
  <si>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</si>
  <si>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</si>
  <si>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</si>
  <si>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</si>
  <si>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</si>
  <si>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</si>
  <si>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</si>
  <si>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</si>
  <si>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</si>
  <si>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</si>
  <si>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</si>
  <si>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</si>
  <si>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</si>
  <si>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</si>
  <si>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</si>
  <si>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</si>
  <si>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</si>
  <si>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</si>
  <si>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</si>
  <si>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</si>
  <si>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</si>
  <si>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</si>
  <si>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</si>
  <si>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</si>
  <si>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</si>
  <si>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</si>
  <si>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</si>
  <si>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</si>
  <si>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</si>
  <si>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</si>
  <si>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</si>
  <si>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</si>
  <si>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</si>
  <si>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</si>
  <si>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</si>
  <si>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</si>
  <si>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</si>
  <si>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</si>
  <si>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</si>
  <si>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</si>
  <si>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</si>
  <si>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</si>
  <si>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</si>
  <si>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</si>
  <si>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</si>
  <si>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</si>
  <si>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</si>
  <si>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</si>
  <si>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</si>
  <si>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</si>
  <si>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</si>
  <si>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</si>
  <si>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</si>
  <si>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</si>
  <si>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</si>
  <si>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</si>
  <si>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</si>
  <si>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</si>
  <si>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</si>
  <si>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</si>
  <si>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</si>
  <si>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</si>
  <si>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</si>
  <si>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</si>
  <si>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</si>
  <si>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</si>
  <si>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</si>
  <si>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</si>
  <si>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</si>
  <si>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</si>
  <si>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</si>
  <si>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</si>
  <si>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</si>
  <si>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</si>
  <si>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</si>
  <si>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</si>
  <si>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</si>
  <si>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</si>
  <si>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</si>
  <si>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</si>
  <si>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</si>
  <si>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</si>
  <si>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</si>
  <si>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</si>
  <si>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</si>
  <si>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</si>
  <si>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</si>
  <si>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</si>
  <si>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</si>
  <si>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</si>
  <si>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</si>
  <si>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</si>
  <si>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</si>
  <si>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</si>
  <si>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</si>
  <si>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</si>
  <si>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</si>
  <si>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</si>
  <si>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</si>
  <si>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</si>
  <si>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</si>
  <si>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</si>
  <si>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</si>
  <si>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</si>
  <si>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</si>
  <si>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</si>
  <si>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</si>
  <si>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</si>
  <si>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</si>
  <si>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</si>
  <si>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</si>
  <si>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</si>
  <si>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</si>
  <si>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</si>
  <si>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</si>
  <si>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</si>
  <si>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</si>
  <si>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</si>
  <si>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</si>
  <si>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</si>
  <si>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</si>
  <si>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</si>
  <si>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</si>
  <si>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</si>
  <si>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</si>
  <si>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</si>
  <si>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</si>
  <si>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</si>
  <si>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</si>
  <si>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</si>
  <si>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</si>
  <si>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</si>
  <si>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</si>
  <si>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</si>
  <si>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</si>
  <si>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</si>
  <si>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</si>
  <si>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</si>
  <si>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</si>
  <si>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</si>
  <si>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</si>
  <si>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</si>
  <si>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</si>
  <si>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</si>
  <si>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</si>
  <si>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</si>
  <si>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</si>
  <si>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</si>
  <si>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</si>
  <si>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</si>
  <si>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</si>
  <si>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</si>
  <si>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</si>
  <si>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</si>
  <si>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</si>
  <si>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</si>
  <si>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</si>
  <si>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</si>
  <si>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</si>
  <si>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</si>
  <si>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</si>
  <si>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</si>
  <si>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</si>
  <si>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</si>
  <si>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</si>
  <si>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</si>
  <si>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</si>
  <si>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</si>
  <si>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</si>
  <si>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</si>
  <si>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</si>
  <si>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</si>
  <si>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</si>
  <si>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</si>
  <si>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</si>
  <si>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</si>
  <si>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</si>
  <si>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</si>
  <si>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</si>
  <si>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</si>
  <si>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</si>
  <si>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</si>
  <si>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</si>
  <si>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</si>
  <si>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</si>
  <si>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</si>
  <si>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</si>
  <si>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</si>
  <si>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</si>
  <si>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</si>
  <si>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</si>
  <si>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</si>
  <si>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</si>
  <si>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</si>
  <si>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</si>
  <si>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</si>
  <si>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</si>
  <si>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</si>
  <si>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</si>
  <si>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</si>
  <si>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</si>
  <si>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</si>
  <si>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</si>
  <si>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</si>
  <si>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</si>
  <si>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</si>
  <si>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</si>
  <si>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</si>
  <si>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</si>
  <si>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</si>
  <si>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</si>
  <si>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</si>
  <si>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</si>
  <si>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</si>
  <si>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</si>
  <si>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</si>
  <si>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</si>
  <si>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</si>
  <si>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</si>
  <si>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</si>
  <si>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</si>
  <si>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</si>
  <si>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</si>
  <si>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</si>
  <si>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</si>
  <si>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</si>
  <si>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</si>
  <si>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</si>
  <si>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</si>
  <si>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</si>
  <si>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</si>
  <si>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</si>
  <si>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</si>
  <si>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</si>
  <si>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</si>
  <si>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</si>
  <si>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</si>
  <si>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</si>
  <si>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</si>
  <si>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</si>
  <si>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</si>
  <si>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</si>
  <si>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</si>
  <si>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</si>
  <si>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</si>
  <si>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</si>
  <si>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</si>
  <si>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</si>
  <si>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</si>
  <si>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</si>
  <si>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</si>
  <si>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</si>
  <si>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</si>
  <si>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</si>
  <si>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</si>
  <si>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</si>
  <si>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</si>
  <si>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</si>
  <si>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</si>
  <si>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</si>
  <si>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</si>
  <si>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</si>
  <si>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</si>
  <si>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</si>
  <si>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</si>
  <si>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</si>
  <si>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</si>
  <si>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</si>
  <si>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</si>
  <si>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</si>
  <si>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</si>
  <si>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</si>
  <si>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</si>
  <si>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</si>
  <si>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</si>
  <si>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</si>
  <si>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</si>
  <si>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</si>
  <si>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</si>
  <si>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</si>
  <si>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</si>
  <si>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</si>
  <si>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</si>
  <si>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</si>
  <si>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</si>
  <si>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</si>
  <si>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</si>
  <si>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</si>
  <si>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</si>
  <si>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</si>
  <si>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</si>
  <si>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</si>
  <si>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</si>
  <si>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</si>
  <si>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</si>
  <si>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</si>
  <si>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</si>
  <si>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</si>
  <si>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</si>
  <si>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</si>
  <si>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</si>
  <si>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</si>
  <si>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</si>
  <si>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</si>
  <si>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</si>
  <si>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</si>
  <si>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</si>
  <si>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</si>
  <si>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</si>
  <si>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</si>
  <si>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</si>
  <si>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</si>
  <si>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</si>
  <si>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</si>
  <si>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</si>
  <si>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</si>
  <si>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</si>
  <si>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</si>
  <si>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</si>
  <si>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</si>
  <si>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</si>
  <si>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</si>
  <si>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</si>
  <si>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</si>
  <si>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</si>
  <si>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</si>
  <si>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</si>
  <si>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</si>
  <si>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</si>
  <si>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</si>
  <si>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</si>
  <si>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</si>
  <si>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</si>
  <si>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</si>
  <si>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</si>
  <si>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</si>
  <si>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</si>
  <si>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</si>
  <si>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</si>
  <si>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</si>
  <si>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</si>
  <si>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</si>
  <si>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</si>
  <si>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</si>
  <si>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</si>
  <si>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</si>
  <si>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</si>
  <si>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</si>
  <si>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</si>
  <si>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</si>
  <si>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</si>
  <si>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</si>
  <si>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</si>
  <si>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</si>
  <si>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</si>
  <si>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</si>
  <si>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</si>
  <si>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</si>
  <si>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</si>
  <si>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</si>
  <si>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</si>
  <si>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</si>
  <si>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</si>
  <si>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</si>
  <si>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</si>
  <si>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</si>
  <si>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</si>
  <si>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</si>
  <si>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</si>
  <si>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</si>
  <si>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</si>
  <si>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</si>
  <si>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</si>
  <si>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</si>
  <si>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</si>
  <si>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</si>
  <si>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</si>
  <si>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</si>
  <si>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</si>
  <si>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</si>
  <si>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</si>
  <si>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</si>
  <si>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</si>
  <si>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</si>
  <si>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</si>
  <si>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</si>
  <si>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</si>
  <si>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</si>
  <si>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</si>
  <si>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</si>
  <si>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</si>
  <si>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</si>
  <si>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</si>
  <si>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</si>
  <si>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</si>
  <si>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</si>
  <si>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</si>
  <si>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</si>
  <si>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</si>
  <si>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</si>
  <si>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</si>
  <si>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</si>
  <si>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</si>
  <si>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</si>
  <si>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</si>
  <si>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</si>
  <si>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</si>
  <si>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</si>
  <si>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</si>
  <si>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</si>
  <si>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</si>
  <si>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</si>
  <si>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</si>
  <si>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</si>
  <si>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</si>
  <si>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</si>
  <si>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</si>
  <si>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</si>
  <si>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</si>
  <si>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</si>
  <si>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</si>
  <si>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</si>
  <si>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</si>
  <si>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</si>
  <si>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</si>
  <si>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</si>
  <si>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</si>
  <si>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</si>
  <si>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</si>
  <si>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</si>
  <si>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</si>
  <si>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</si>
  <si>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</si>
  <si>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</si>
  <si>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</si>
  <si>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</si>
  <si>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</si>
  <si>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</si>
  <si>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</si>
  <si>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</si>
  <si>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</si>
  <si>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</si>
  <si>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</si>
  <si>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</si>
  <si>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</si>
  <si>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</si>
  <si>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</si>
  <si>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</si>
  <si>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</si>
  <si>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</si>
  <si>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</si>
  <si>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</si>
  <si>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</si>
  <si>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</si>
  <si>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</si>
  <si>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</si>
  <si>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</si>
  <si>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</si>
  <si>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</si>
  <si>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</si>
  <si>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</si>
  <si>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</si>
  <si>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</si>
  <si>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</si>
  <si>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</si>
  <si>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</si>
  <si>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</si>
  <si>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</si>
  <si>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</si>
  <si>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</si>
  <si>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</si>
  <si>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</si>
  <si>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</si>
  <si>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</si>
  <si>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</si>
  <si>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</si>
  <si>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</si>
  <si>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</si>
  <si>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</si>
  <si>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</si>
  <si>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</si>
  <si>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</si>
  <si>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</si>
  <si>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</si>
  <si>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</si>
  <si>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</si>
  <si>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</si>
  <si>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</si>
  <si>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</si>
  <si>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</si>
  <si>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</si>
  <si>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</si>
  <si>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</si>
  <si>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</si>
  <si>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</si>
  <si>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</si>
  <si>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</si>
  <si>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</si>
  <si>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</si>
  <si>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</si>
  <si>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</si>
  <si>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</si>
  <si>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</si>
  <si>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</si>
  <si>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</si>
  <si>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</si>
  <si>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</si>
  <si>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</si>
  <si>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</si>
  <si>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</si>
  <si>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</si>
  <si>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</si>
  <si>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</si>
  <si>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</si>
  <si>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</si>
  <si>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</si>
  <si>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</si>
  <si>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</si>
  <si>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</si>
  <si>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</si>
  <si>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</si>
  <si>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</si>
  <si>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</si>
  <si>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</si>
  <si>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</si>
  <si>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</si>
  <si>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</si>
  <si>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</si>
  <si>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</si>
  <si>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</si>
  <si>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</si>
  <si>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</si>
  <si>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</si>
  <si>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</si>
  <si>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</si>
  <si>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</si>
  <si>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</si>
  <si>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</si>
  <si>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</si>
  <si>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</si>
  <si>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</si>
  <si>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</si>
  <si>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</si>
  <si>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</si>
  <si>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</si>
  <si>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</si>
  <si>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</si>
  <si>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</si>
  <si>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</si>
  <si>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</si>
  <si>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</si>
  <si>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</si>
  <si>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</si>
  <si>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</si>
  <si>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</si>
  <si>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</si>
  <si>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</si>
  <si>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</si>
  <si>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</si>
  <si>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</si>
  <si>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</si>
  <si>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</si>
  <si>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</si>
  <si>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</si>
  <si>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</si>
  <si>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</si>
  <si>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</si>
  <si>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</si>
  <si>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</si>
  <si>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</si>
  <si>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</si>
  <si>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</si>
  <si>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</si>
  <si>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</si>
  <si>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</si>
  <si>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</si>
  <si>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</si>
  <si>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</si>
  <si>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</si>
  <si>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</si>
  <si>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</si>
  <si>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</si>
  <si>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</si>
  <si>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</si>
  <si>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</si>
  <si>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</si>
  <si>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</si>
  <si>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</si>
  <si>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</si>
  <si>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</si>
  <si>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</si>
  <si>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</si>
  <si>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</si>
  <si>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</si>
  <si>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</si>
  <si>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</si>
  <si>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</si>
  <si>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</si>
  <si>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</si>
  <si>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</si>
  <si>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</si>
  <si>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</si>
  <si>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</si>
  <si>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</si>
  <si>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</si>
  <si>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</si>
  <si>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</si>
  <si>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</si>
  <si>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</si>
  <si>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</si>
  <si>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</si>
  <si>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</si>
  <si>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</si>
  <si>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</si>
  <si>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</si>
  <si>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</si>
  <si>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</si>
  <si>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</si>
  <si>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</si>
  <si>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</si>
  <si>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</si>
  <si>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</si>
  <si>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</si>
  <si>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</si>
  <si>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</si>
  <si>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</si>
  <si>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</si>
  <si>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</si>
  <si>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</si>
  <si>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</si>
  <si>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</si>
  <si>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</si>
  <si>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</si>
  <si>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</si>
  <si>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</si>
  <si>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</si>
  <si>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</si>
  <si>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</si>
  <si>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</si>
  <si>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</si>
  <si>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</si>
  <si>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</si>
  <si>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</si>
  <si>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</si>
  <si>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</si>
  <si>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</si>
  <si>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</si>
  <si>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</si>
  <si>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</si>
  <si>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</si>
  <si>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</si>
  <si>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</si>
  <si>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</si>
  <si>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</si>
  <si>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</si>
  <si>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</si>
  <si>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</si>
  <si>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</si>
  <si>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</si>
  <si>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</si>
  <si>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</si>
  <si>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</si>
  <si>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</si>
  <si>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</si>
  <si>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</si>
  <si>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</si>
  <si>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</si>
  <si>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</si>
  <si>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</si>
  <si>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</si>
  <si>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</si>
  <si>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</si>
  <si>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</si>
  <si>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</si>
  <si>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</si>
  <si>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</si>
  <si>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</si>
  <si>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</si>
  <si>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</si>
  <si>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</si>
  <si>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</si>
  <si>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</si>
  <si>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</si>
  <si>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</si>
  <si>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</si>
  <si>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</si>
  <si>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</si>
  <si>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</si>
  <si>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</si>
  <si>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</si>
  <si>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</si>
  <si>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</si>
  <si>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</si>
  <si>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</si>
  <si>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</si>
  <si>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</si>
  <si>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</si>
  <si>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</si>
  <si>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</si>
  <si>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</si>
  <si>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</si>
  <si>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</si>
  <si>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</si>
  <si>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</si>
  <si>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</si>
  <si>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</si>
  <si>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</si>
  <si>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</si>
  <si>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</si>
  <si>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</si>
  <si>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</si>
  <si>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</si>
  <si>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</si>
  <si>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</si>
  <si>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</si>
  <si>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</si>
  <si>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</si>
  <si>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</si>
  <si>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</si>
  <si>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</si>
  <si>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</si>
  <si>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</si>
  <si>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</si>
  <si>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</si>
  <si>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</si>
  <si>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</si>
  <si>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</si>
  <si>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</si>
  <si>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</si>
  <si>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</si>
  <si>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</si>
  <si>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</si>
  <si>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</si>
  <si>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</si>
  <si>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</si>
  <si>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</si>
  <si>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</si>
  <si>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</si>
  <si>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</si>
  <si>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</si>
  <si>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</si>
  <si>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</si>
  <si>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</si>
  <si>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</si>
  <si>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</si>
  <si>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</si>
  <si>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</si>
  <si>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</si>
  <si>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</si>
  <si>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</si>
  <si>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</si>
  <si>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</si>
  <si>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</si>
  <si>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</si>
  <si>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</si>
  <si>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</si>
  <si>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</si>
  <si>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</si>
  <si>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</si>
  <si>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</si>
  <si>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</si>
  <si>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</si>
  <si>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</si>
  <si>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</si>
  <si>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</si>
  <si>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</si>
  <si>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</si>
  <si>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</si>
  <si>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</si>
  <si>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</si>
  <si>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</si>
  <si>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</si>
  <si>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</si>
  <si>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</si>
  <si>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</si>
  <si>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</si>
  <si>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</si>
  <si>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</si>
  <si>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</si>
  <si>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</si>
  <si>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</si>
  <si>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</si>
  <si>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</si>
  <si>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</si>
  <si>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</si>
  <si>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</si>
  <si>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</si>
  <si>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</si>
  <si>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</si>
  <si>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</si>
  <si>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</si>
  <si>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</si>
  <si>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</si>
  <si>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</si>
  <si>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</si>
  <si>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</si>
  <si>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</si>
  <si>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</si>
  <si>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</si>
  <si>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</si>
  <si>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</si>
  <si>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</si>
  <si>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</si>
  <si>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</si>
  <si>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</si>
  <si>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</si>
  <si>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</si>
  <si>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</si>
  <si>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</si>
  <si>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</si>
  <si>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</si>
  <si>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</si>
  <si>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</si>
  <si>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</si>
  <si>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</si>
  <si>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</si>
  <si>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</si>
  <si>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</si>
  <si>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</si>
  <si>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</si>
  <si>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</si>
  <si>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</si>
  <si>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</si>
  <si>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</si>
  <si>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</si>
  <si>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</si>
  <si>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</si>
  <si>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</si>
  <si>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</si>
  <si>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</si>
  <si>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</si>
  <si>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</si>
  <si>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</si>
  <si>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</si>
  <si>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</si>
  <si>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</si>
  <si>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</si>
  <si>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</si>
  <si>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</si>
  <si>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</si>
  <si>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</si>
  <si>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</si>
  <si>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</si>
  <si>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</si>
  <si>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</si>
  <si>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</si>
  <si>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</si>
  <si>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</si>
  <si>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</si>
  <si>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</si>
  <si>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</si>
  <si>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</si>
  <si>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</si>
  <si>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</si>
  <si>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</si>
  <si>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</si>
  <si>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</si>
  <si>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</si>
  <si>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</si>
  <si>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</si>
  <si>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</si>
  <si>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</si>
  <si>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</si>
  <si>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</si>
  <si>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</si>
  <si>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</si>
  <si>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</si>
  <si>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</si>
  <si>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</si>
  <si>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</si>
  <si>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</si>
  <si>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</si>
  <si>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</si>
  <si>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</si>
  <si>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</si>
  <si>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</si>
  <si>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</si>
  <si>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</si>
  <si>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</si>
  <si>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</si>
  <si>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</si>
  <si>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</si>
  <si>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</si>
  <si>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</si>
  <si>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</si>
  <si>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</si>
  <si>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</si>
  <si>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</si>
  <si>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</si>
  <si>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</si>
  <si>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</si>
  <si>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</si>
  <si>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</si>
  <si>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</si>
  <si>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</si>
  <si>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</si>
  <si>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</si>
  <si>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</si>
  <si>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</si>
  <si>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</si>
  <si>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</si>
  <si>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</si>
  <si>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</si>
  <si>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</si>
  <si>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</si>
  <si>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</si>
  <si>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</si>
  <si>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</si>
  <si>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</si>
  <si>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</si>
  <si>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</si>
  <si>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</si>
  <si>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</si>
  <si>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</si>
  <si>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</si>
  <si>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</si>
  <si>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</si>
  <si>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</si>
  <si>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</si>
  <si>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</si>
  <si>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</si>
  <si>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</si>
  <si>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</si>
  <si>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</si>
  <si>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</si>
  <si>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</si>
  <si>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</si>
  <si>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</si>
  <si>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</si>
  <si>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</si>
  <si>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</si>
  <si>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</si>
  <si>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</si>
  <si>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</si>
  <si>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</si>
  <si>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</si>
  <si>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</si>
  <si>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</si>
  <si>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</si>
  <si>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</si>
  <si>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</si>
  <si>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</si>
  <si>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</si>
  <si>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</si>
  <si>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</si>
  <si>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</si>
  <si>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</si>
  <si>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</si>
  <si>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</si>
  <si>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</si>
  <si>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</si>
  <si>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</si>
  <si>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</si>
  <si>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</si>
  <si>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</si>
  <si>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</si>
  <si>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</si>
  <si>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</si>
  <si>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</si>
  <si>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</si>
  <si>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</si>
  <si>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</si>
  <si>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</si>
  <si>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</si>
  <si>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</si>
  <si>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</si>
  <si>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</si>
  <si>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</si>
  <si>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</si>
  <si>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</si>
  <si>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</si>
  <si>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</si>
  <si>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</si>
  <si>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</si>
  <si>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</si>
  <si>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</si>
  <si>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</si>
  <si>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</si>
  <si>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</si>
  <si>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</si>
  <si>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</si>
  <si>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</si>
  <si>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</si>
  <si>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</si>
  <si>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</si>
  <si>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</si>
  <si>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</si>
  <si>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</si>
  <si>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</si>
  <si>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</si>
  <si>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</si>
  <si>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</si>
  <si>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</si>
  <si>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</si>
  <si>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</si>
  <si>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</si>
  <si>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</si>
  <si>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</si>
  <si>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</si>
  <si>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</si>
  <si>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</si>
  <si>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</si>
  <si>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</si>
  <si>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</si>
  <si>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</si>
  <si>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</si>
  <si>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</si>
  <si>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</si>
  <si>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</si>
  <si>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</si>
  <si>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</si>
  <si>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</si>
  <si>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</si>
  <si>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</si>
  <si>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</si>
  <si>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</si>
  <si>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</si>
  <si>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</si>
  <si>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</si>
  <si>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</si>
  <si>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</si>
  <si>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</si>
  <si>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</si>
  <si>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</si>
  <si>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</si>
  <si>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</si>
  <si>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</si>
  <si>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</si>
  <si>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</si>
  <si>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</si>
  <si>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</si>
  <si>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</si>
  <si>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</si>
  <si>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</si>
  <si>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</si>
  <si>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</si>
  <si>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</si>
  <si>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</si>
  <si>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</si>
  <si>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</si>
  <si>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</si>
  <si>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</si>
  <si>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</si>
  <si>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</si>
  <si>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</si>
  <si>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</si>
  <si>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</si>
  <si>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</si>
  <si>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</si>
  <si>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</si>
  <si>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</si>
  <si>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</si>
  <si>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</si>
  <si>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</si>
  <si>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</si>
  <si>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</si>
  <si>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</si>
  <si>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</si>
  <si>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</si>
  <si>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</si>
  <si>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</si>
  <si>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</si>
  <si>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</si>
  <si>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</si>
  <si>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</si>
  <si>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</si>
  <si>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</si>
  <si>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</si>
  <si>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</si>
  <si>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</si>
  <si>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</si>
  <si>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</si>
  <si>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</si>
  <si>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</si>
  <si>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</si>
  <si>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</si>
  <si>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</si>
  <si>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</si>
  <si>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</si>
  <si>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</si>
  <si>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</si>
  <si>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</si>
  <si>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</si>
  <si>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</si>
  <si>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</si>
  <si>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</si>
  <si>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</si>
  <si>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</si>
  <si>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</si>
  <si>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</si>
  <si>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</si>
  <si>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</si>
  <si>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</si>
  <si>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</si>
  <si>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</si>
  <si>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</si>
  <si>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</si>
  <si>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</si>
  <si>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</si>
  <si>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</si>
  <si>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</si>
  <si>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</si>
  <si>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</si>
  <si>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</si>
  <si>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</si>
  <si>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</si>
  <si>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</si>
  <si>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</si>
  <si>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</si>
  <si>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</si>
  <si>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</si>
  <si>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</si>
  <si>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</si>
  <si>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</si>
  <si>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</si>
  <si>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</si>
  <si>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</si>
  <si>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</si>
  <si>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</si>
  <si>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</si>
  <si>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</si>
  <si>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</si>
  <si>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</si>
  <si>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</si>
  <si>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</si>
  <si>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</si>
  <si>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</si>
  <si>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</si>
  <si>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</si>
  <si>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</si>
  <si>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</si>
  <si>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</si>
  <si>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</si>
  <si>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</si>
  <si>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</si>
  <si>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</si>
  <si>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</si>
  <si>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</si>
  <si>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</si>
  <si>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</si>
  <si>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</si>
  <si>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</si>
  <si>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</si>
  <si>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</si>
  <si>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</si>
  <si>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</si>
  <si>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</si>
  <si>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</si>
  <si>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</si>
  <si>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</si>
  <si>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</si>
  <si>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</si>
  <si>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</si>
  <si>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</si>
  <si>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</si>
  <si>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</si>
  <si>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</si>
  <si>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</si>
  <si>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</si>
  <si>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</si>
  <si>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</si>
  <si>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</si>
  <si>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</si>
  <si>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</si>
  <si>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</si>
  <si>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</si>
  <si>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</si>
  <si>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</si>
  <si>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</si>
  <si>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</si>
  <si>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</si>
  <si>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</si>
  <si>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</si>
  <si>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</si>
  <si>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</si>
  <si>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</si>
  <si>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</si>
  <si>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</si>
  <si>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</si>
  <si>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</si>
  <si>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</si>
  <si>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</si>
  <si>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</si>
  <si>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</si>
  <si>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</si>
  <si>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</si>
  <si>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</si>
  <si>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</si>
  <si>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</si>
  <si>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</si>
  <si>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</si>
  <si>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</si>
  <si>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</si>
  <si>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</si>
  <si>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</si>
  <si>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</si>
  <si>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</si>
  <si>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</si>
  <si>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</si>
  <si>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</si>
  <si>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</si>
  <si>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</si>
  <si>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</si>
  <si>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</si>
  <si>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</si>
  <si>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</si>
  <si>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</si>
  <si>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</si>
  <si>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</si>
  <si>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</si>
  <si>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</si>
  <si>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</si>
  <si>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</si>
  <si>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</si>
  <si>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</si>
  <si>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</si>
  <si>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</si>
  <si>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</si>
  <si>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</si>
  <si>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</si>
  <si>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</si>
  <si>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</si>
  <si>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</si>
  <si>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</si>
  <si>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</si>
  <si>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</si>
  <si>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</si>
  <si>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</si>
  <si>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</si>
  <si>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</si>
  <si>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</si>
  <si>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</si>
  <si>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</si>
  <si>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</si>
  <si>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</si>
  <si>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</si>
  <si>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</si>
  <si>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</si>
  <si>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</si>
  <si>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</si>
  <si>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</si>
  <si>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</si>
  <si>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</si>
  <si>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</si>
  <si>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</si>
  <si>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</si>
  <si>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</si>
  <si>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</si>
  <si>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</si>
  <si>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</si>
  <si>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</si>
  <si>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</si>
  <si>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</si>
  <si>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</si>
  <si>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</si>
  <si>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</si>
  <si>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</si>
  <si>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</si>
  <si>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</si>
  <si>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</si>
  <si>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</si>
  <si>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</si>
  <si>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</si>
  <si>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</si>
  <si>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</si>
  <si>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</si>
  <si>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</si>
  <si>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</si>
  <si>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</si>
  <si>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</si>
  <si>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</si>
  <si>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</si>
  <si>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</si>
  <si>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</si>
  <si>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</si>
  <si>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</si>
  <si>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</si>
  <si>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</si>
  <si>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</si>
  <si>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</si>
  <si>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</si>
  <si>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</si>
  <si>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</si>
  <si>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</si>
  <si>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</si>
  <si>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</si>
  <si>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</si>
  <si>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</si>
  <si>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</si>
  <si>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</si>
  <si>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</si>
  <si>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</si>
  <si>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</si>
  <si>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</si>
  <si>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</si>
  <si>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</si>
  <si>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</si>
  <si>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</si>
  <si>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</si>
  <si>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</si>
  <si>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</si>
  <si>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</si>
  <si>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</si>
  <si>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</si>
  <si>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</si>
  <si>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</si>
  <si>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</si>
  <si>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</si>
  <si>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</si>
  <si>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</si>
  <si>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</si>
  <si>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</si>
  <si>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</si>
  <si>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</si>
  <si>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</si>
  <si>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</si>
  <si>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</si>
  <si>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</si>
  <si>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</si>
  <si>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</si>
  <si>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</si>
  <si>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</si>
  <si>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</si>
  <si>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</si>
  <si>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</si>
  <si>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</si>
  <si>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</si>
  <si>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</si>
  <si>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</si>
  <si>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</si>
  <si>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</si>
  <si>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</si>
  <si>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</si>
  <si>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</si>
  <si>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</si>
  <si>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</si>
  <si>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</si>
  <si>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</si>
  <si>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</si>
  <si>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</si>
  <si>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</si>
  <si>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</si>
  <si>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</si>
  <si>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</si>
  <si>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</si>
  <si>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</si>
  <si>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</si>
  <si>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</si>
  <si>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</si>
  <si>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</si>
  <si>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</si>
  <si>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</si>
  <si>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</si>
  <si>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</si>
  <si>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</si>
  <si>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</si>
  <si>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</si>
  <si>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</si>
  <si>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</si>
  <si>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</si>
  <si>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</si>
  <si>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</si>
  <si>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</si>
  <si>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</si>
  <si>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</si>
  <si>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</si>
  <si>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</si>
  <si>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</si>
  <si>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</si>
  <si>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</si>
  <si>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</si>
  <si>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</si>
  <si>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</si>
  <si>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</si>
  <si>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</si>
  <si>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</si>
  <si>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</si>
  <si>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</si>
  <si>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</si>
  <si>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</si>
  <si>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</si>
  <si>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</si>
  <si>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</si>
  <si>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</si>
  <si>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</si>
  <si>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</si>
  <si>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</si>
  <si>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</si>
  <si>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</si>
  <si>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</si>
  <si>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</si>
  <si>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</si>
  <si>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</si>
  <si>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</si>
  <si>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</si>
  <si>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</si>
  <si>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</si>
  <si>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</si>
  <si>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</si>
  <si>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</si>
  <si>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</si>
  <si>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</si>
  <si>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</si>
  <si>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</si>
  <si>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</si>
  <si>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</si>
  <si>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</si>
  <si>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</si>
  <si>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</si>
  <si>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</si>
  <si>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</si>
  <si>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</si>
  <si>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</si>
  <si>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</si>
  <si>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</si>
  <si>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</si>
  <si>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</si>
  <si>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</si>
  <si>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</si>
  <si>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</si>
  <si>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</si>
  <si>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</si>
  <si>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</si>
  <si>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</si>
  <si>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</si>
  <si>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</si>
  <si>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</si>
  <si>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</si>
  <si>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</si>
  <si>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</si>
  <si>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</si>
  <si>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</si>
  <si>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</si>
  <si>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</si>
  <si>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</si>
  <si>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</si>
  <si>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</si>
  <si>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</si>
  <si>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</si>
  <si>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</si>
  <si>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</si>
  <si>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</si>
  <si>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</si>
  <si>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</si>
  <si>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</si>
  <si>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</si>
  <si>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</si>
  <si>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</si>
  <si>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</si>
  <si>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</si>
  <si>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</si>
  <si>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</si>
  <si>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</si>
  <si>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</si>
  <si>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</si>
  <si>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</si>
  <si>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</si>
  <si>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</si>
  <si>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</si>
  <si>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</si>
  <si>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</si>
  <si>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</si>
  <si>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</si>
  <si>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</si>
  <si>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</si>
  <si>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</si>
  <si>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</si>
  <si>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</si>
  <si>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</si>
  <si>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</si>
  <si>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</si>
  <si>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</si>
  <si>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</si>
  <si>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</si>
  <si>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</si>
  <si>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</si>
  <si>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</si>
  <si>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</si>
  <si>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</si>
  <si>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</si>
  <si>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</si>
  <si>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</si>
  <si>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</si>
  <si>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</si>
  <si>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</si>
  <si>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</si>
  <si>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</si>
  <si>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</si>
  <si>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</si>
  <si>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</si>
  <si>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</si>
  <si>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</si>
  <si>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</si>
  <si>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</si>
  <si>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</si>
  <si>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</si>
  <si>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</si>
  <si>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</si>
  <si>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</si>
  <si>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</si>
  <si>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</si>
  <si>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</si>
  <si>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</si>
  <si>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</si>
  <si>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</si>
  <si>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</si>
  <si>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</si>
  <si>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</si>
  <si>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</si>
  <si>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</si>
  <si>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</si>
  <si>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</si>
  <si>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</si>
  <si>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</si>
  <si>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</si>
  <si>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</si>
  <si>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</si>
  <si>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</si>
  <si>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</si>
  <si>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</si>
  <si>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</si>
  <si>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</si>
  <si>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</si>
  <si>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</si>
  <si>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</si>
  <si>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</si>
  <si>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</si>
  <si>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</si>
  <si>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</si>
  <si>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</si>
  <si>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</si>
  <si>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</si>
  <si>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</si>
  <si>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</si>
  <si>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</si>
  <si>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</si>
  <si>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</si>
  <si>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</si>
  <si>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</si>
  <si>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</si>
  <si>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</si>
  <si>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</si>
  <si>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</si>
  <si>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</si>
  <si>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</si>
  <si>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</si>
  <si>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</si>
  <si>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</si>
  <si>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</si>
  <si>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</si>
  <si>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</si>
  <si>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</si>
  <si>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</si>
  <si>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</si>
  <si>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</si>
  <si>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</si>
  <si>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</si>
  <si>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</si>
  <si>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</si>
  <si>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</si>
  <si>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</si>
  <si>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</si>
  <si>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</si>
  <si>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</si>
  <si>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</si>
  <si>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</si>
  <si>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</si>
  <si>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</si>
  <si>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</si>
  <si>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</si>
  <si>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</si>
  <si>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</si>
  <si>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</si>
  <si>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</si>
  <si>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</si>
  <si>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</si>
  <si>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</si>
  <si>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</si>
  <si>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</si>
  <si>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</si>
  <si>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</si>
  <si>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</si>
  <si>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</si>
  <si>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</si>
  <si>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</si>
  <si>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</si>
  <si>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</si>
  <si>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</si>
  <si>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</si>
  <si>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</si>
  <si>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</si>
  <si>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</si>
  <si>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</si>
  <si>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</si>
  <si>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</si>
  <si>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</si>
  <si>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</si>
  <si>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</si>
  <si>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</si>
  <si>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</si>
  <si>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</si>
  <si>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</si>
  <si>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</si>
  <si>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</si>
  <si>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</si>
  <si>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</si>
  <si>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</si>
  <si>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</si>
  <si>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</si>
  <si>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</si>
  <si>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</si>
  <si>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</si>
  <si>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</si>
  <si>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</si>
  <si>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</si>
  <si>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</si>
  <si>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</si>
  <si>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</si>
  <si>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</si>
  <si>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</si>
  <si>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</si>
  <si>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</si>
  <si>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</si>
  <si>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</si>
  <si>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</si>
  <si>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</si>
  <si>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</si>
  <si>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</si>
  <si>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</si>
  <si>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</si>
  <si>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</si>
  <si>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</si>
  <si>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</si>
  <si>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</si>
  <si>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</si>
  <si>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</si>
  <si>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</si>
  <si>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</si>
  <si>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</si>
  <si>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</si>
  <si>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</si>
  <si>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</si>
  <si>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</si>
  <si>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</si>
  <si>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</si>
  <si>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</si>
  <si>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</si>
  <si>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</si>
  <si>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</si>
  <si>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</si>
  <si>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</si>
  <si>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</si>
  <si>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</si>
  <si>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</si>
  <si>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</si>
  <si>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</si>
  <si>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</si>
  <si>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</si>
  <si>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</si>
  <si>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</si>
  <si>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</si>
  <si>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</si>
  <si>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</si>
  <si>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</si>
  <si>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</si>
  <si>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</si>
  <si>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</si>
  <si>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</si>
  <si>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</si>
  <si>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</si>
  <si>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</si>
  <si>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</si>
  <si>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</si>
  <si>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</si>
  <si>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</si>
  <si>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</si>
  <si>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</si>
  <si>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</si>
  <si>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</si>
  <si>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</si>
  <si>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</si>
  <si>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</si>
  <si>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</si>
  <si>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</si>
  <si>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</si>
  <si>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</si>
  <si>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</si>
  <si>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</si>
  <si>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</si>
  <si>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</si>
  <si>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</si>
  <si>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</si>
  <si>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</si>
  <si>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</si>
  <si>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</si>
  <si>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</si>
  <si>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</si>
  <si>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</si>
  <si>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</si>
  <si>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</si>
  <si>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</si>
  <si>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</si>
  <si>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</si>
  <si>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</si>
  <si>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</si>
  <si>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</si>
  <si>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</si>
  <si>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</si>
  <si>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</si>
  <si>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</si>
  <si>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</si>
  <si>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</si>
  <si>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</si>
  <si>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</si>
  <si>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</si>
  <si>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</si>
  <si>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</si>
  <si>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</si>
  <si>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</si>
  <si>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</si>
  <si>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</si>
  <si>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</si>
  <si>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</si>
  <si>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</si>
  <si>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</si>
  <si>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</si>
  <si>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</si>
  <si>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</si>
  <si>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</si>
  <si>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</si>
  <si>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</si>
  <si>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</si>
  <si>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</si>
  <si>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</si>
  <si>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</si>
  <si>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</si>
  <si>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</si>
  <si>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</si>
  <si>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</si>
  <si>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</si>
  <si>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</si>
  <si>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</si>
  <si>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</si>
  <si>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</si>
  <si>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</si>
  <si>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</si>
  <si>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</si>
  <si>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</si>
  <si>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</si>
  <si>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</si>
  <si>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</si>
  <si>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</si>
  <si>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</si>
  <si>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</si>
  <si>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</si>
  <si>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</si>
  <si>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</si>
  <si>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</si>
  <si>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</si>
  <si>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</si>
  <si>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</si>
  <si>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</si>
  <si>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</si>
  <si>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</si>
  <si>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</si>
  <si>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</si>
  <si>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</si>
  <si>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</si>
  <si>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</si>
  <si>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</si>
  <si>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</si>
  <si>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</si>
  <si>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</si>
  <si>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</si>
  <si>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</si>
  <si>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</si>
  <si>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</si>
  <si>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</si>
  <si>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</si>
  <si>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</si>
  <si>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</si>
  <si>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</si>
  <si>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</si>
  <si>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</si>
  <si>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</si>
  <si>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</si>
  <si>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</si>
  <si>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</si>
  <si>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</si>
  <si>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</si>
  <si>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</si>
  <si>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</si>
  <si>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</si>
  <si>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</si>
  <si>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</si>
  <si>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</si>
  <si>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</si>
  <si>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</si>
  <si>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</si>
  <si>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</si>
  <si>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</si>
  <si>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</si>
  <si>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</si>
  <si>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</si>
  <si>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</si>
  <si>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</si>
  <si>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</si>
  <si>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</si>
  <si>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</si>
  <si>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</si>
  <si>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</si>
  <si>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</si>
  <si>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</si>
  <si>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</si>
  <si>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</si>
  <si>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</si>
  <si>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</si>
  <si>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</si>
  <si>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</si>
  <si>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</si>
  <si>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</si>
  <si>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</si>
  <si>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</si>
  <si>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</si>
  <si>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</si>
  <si>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</si>
  <si>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</si>
  <si>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</si>
  <si>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</si>
  <si>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</si>
  <si>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</si>
  <si>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</si>
  <si>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</si>
  <si>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</si>
  <si>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</si>
  <si>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</si>
  <si>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</si>
  <si>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</si>
  <si>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</si>
  <si>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</si>
  <si>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</si>
  <si>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</si>
  <si>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</si>
  <si>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</si>
  <si>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</si>
  <si>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</si>
  <si>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</si>
  <si>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</si>
  <si>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</si>
  <si>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</si>
  <si>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</si>
  <si>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</si>
  <si>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</si>
  <si>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</si>
  <si>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</si>
  <si>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</si>
  <si>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</si>
  <si>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</si>
  <si>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</si>
  <si>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</si>
  <si>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</si>
  <si>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</si>
  <si>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</si>
  <si>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</si>
  <si>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</si>
  <si>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</si>
  <si>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</si>
  <si>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</si>
  <si>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</si>
  <si>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</si>
  <si>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</si>
  <si>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</si>
  <si>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</si>
  <si>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</si>
  <si>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</si>
  <si>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</si>
  <si>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</si>
  <si>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</si>
  <si>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</si>
  <si>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</si>
  <si>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</si>
  <si>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</si>
  <si>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</si>
  <si>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</si>
  <si>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</si>
  <si>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</si>
  <si>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</si>
  <si>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</si>
  <si>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</si>
  <si>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</si>
  <si>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</si>
  <si>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</si>
  <si>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</si>
  <si>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</si>
  <si>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</si>
  <si>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</si>
  <si>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</si>
  <si>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</si>
  <si>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</si>
  <si>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</si>
  <si>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</si>
  <si>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</si>
  <si>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</si>
  <si>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</si>
  <si>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</si>
  <si>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</si>
  <si>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</si>
  <si>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</si>
  <si>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</si>
  <si>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</si>
  <si>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</si>
  <si>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</si>
  <si>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</si>
  <si>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</si>
  <si>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</si>
  <si>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</si>
  <si>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</si>
  <si>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</si>
  <si>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</si>
  <si>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</si>
  <si>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</si>
  <si>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</si>
  <si>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</si>
  <si>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</si>
  <si>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</si>
  <si>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</si>
  <si>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</si>
  <si>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</si>
  <si>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</si>
  <si>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</si>
  <si>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</si>
  <si>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</si>
  <si>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</si>
  <si>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</si>
  <si>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</si>
  <si>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</si>
  <si>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</si>
  <si>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</si>
  <si>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</si>
  <si>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</si>
  <si>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</si>
  <si>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</si>
  <si>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</si>
  <si>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</si>
  <si>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</si>
  <si>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</si>
  <si>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</si>
  <si>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</si>
  <si>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</si>
  <si>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</si>
  <si>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</si>
  <si>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</si>
  <si>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</si>
  <si>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</si>
  <si>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</si>
  <si>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</si>
  <si>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</si>
  <si>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</si>
  <si>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</si>
  <si>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</si>
  <si>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</si>
  <si>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</si>
  <si>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</si>
  <si>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</si>
  <si>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</si>
  <si>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</si>
  <si>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</si>
  <si>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</si>
  <si>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</si>
  <si>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</si>
  <si>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</si>
  <si>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</si>
  <si>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</si>
  <si>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</si>
  <si>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</si>
  <si>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</si>
  <si>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</si>
  <si>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</si>
  <si>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</si>
  <si>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</si>
  <si>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</si>
  <si>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</si>
  <si>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</si>
  <si>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</si>
  <si>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</si>
  <si>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</si>
  <si>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</si>
  <si>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</si>
  <si>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</si>
  <si>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</si>
  <si>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</si>
  <si>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</si>
  <si>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</si>
  <si>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</si>
  <si>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</si>
  <si>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</si>
  <si>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</si>
  <si>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</si>
  <si>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</si>
  <si>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</si>
  <si>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</si>
  <si>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</si>
  <si>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</si>
  <si>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</si>
  <si>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</si>
  <si>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</si>
  <si>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</si>
  <si>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</si>
  <si>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</si>
  <si>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</si>
  <si>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</si>
  <si>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</si>
  <si>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</si>
  <si>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</si>
  <si>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</si>
  <si>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</si>
  <si>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</si>
  <si>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</si>
  <si>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</si>
  <si>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</si>
  <si>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</si>
  <si>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</si>
  <si>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</si>
  <si>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</si>
  <si>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</si>
  <si>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</si>
  <si>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</si>
  <si>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</si>
  <si>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</si>
  <si>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</si>
  <si>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</si>
  <si>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</si>
  <si>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</si>
  <si>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</si>
  <si>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</si>
  <si>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</si>
  <si>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</si>
  <si>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</si>
  <si>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</si>
  <si>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</si>
  <si>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</si>
  <si>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</si>
  <si>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</si>
  <si>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</si>
  <si>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</si>
  <si>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</si>
  <si>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</si>
  <si>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</si>
  <si>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</si>
  <si>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</si>
  <si>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</si>
  <si>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</si>
  <si>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</si>
  <si>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</si>
  <si>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</si>
  <si>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</si>
  <si>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</si>
  <si>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</si>
  <si>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</si>
  <si>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</si>
  <si>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</si>
  <si>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</si>
  <si>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</si>
  <si>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</si>
  <si>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</si>
  <si>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</si>
  <si>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</si>
  <si>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</si>
  <si>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</si>
  <si>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</si>
  <si>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</si>
  <si>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</si>
  <si>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</si>
  <si>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</si>
  <si>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</si>
  <si>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</si>
  <si>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</si>
  <si>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</si>
  <si>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</si>
  <si>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</si>
  <si>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</si>
  <si>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</si>
  <si>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</si>
  <si>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</si>
  <si>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</si>
  <si>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</si>
  <si>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</si>
  <si>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</si>
  <si>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</si>
  <si>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</si>
  <si>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</si>
  <si>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</si>
  <si>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</si>
  <si>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</si>
  <si>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</si>
  <si>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</si>
  <si>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</si>
  <si>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</si>
  <si>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</si>
  <si>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</si>
  <si>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</si>
  <si>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</si>
  <si>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</si>
  <si>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</si>
  <si>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</si>
  <si>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</si>
  <si>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</si>
  <si>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</si>
  <si>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</si>
  <si>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</si>
  <si>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</si>
  <si>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</si>
  <si>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</si>
  <si>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</si>
  <si>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</si>
  <si>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</si>
  <si>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</si>
  <si>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</si>
  <si>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</si>
  <si>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</si>
  <si>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</si>
  <si>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</si>
  <si>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</si>
  <si>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</si>
  <si>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</si>
  <si>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</si>
  <si>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</si>
  <si>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</si>
  <si>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</si>
  <si>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</si>
  <si>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</si>
  <si>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</si>
  <si>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</si>
  <si>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</si>
  <si>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</si>
  <si>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</si>
  <si>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</si>
  <si>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</si>
  <si>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</si>
  <si>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</si>
  <si>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</si>
  <si>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</si>
  <si>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</si>
  <si>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</si>
  <si>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</si>
  <si>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</si>
  <si>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</si>
  <si>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</si>
  <si>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</si>
  <si>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</si>
  <si>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</si>
  <si>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</si>
  <si>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</si>
  <si>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</si>
  <si>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</si>
  <si>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</si>
  <si>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</si>
  <si>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</si>
  <si>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</si>
  <si>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</si>
  <si>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</si>
  <si>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</si>
  <si>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</si>
  <si>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</si>
  <si>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</si>
  <si>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</si>
  <si>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</si>
  <si>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</si>
  <si>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</si>
  <si>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</si>
  <si>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</si>
  <si>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</si>
  <si>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</si>
  <si>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</si>
  <si>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</si>
  <si>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</si>
  <si>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</si>
  <si>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</si>
  <si>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</si>
  <si>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</si>
  <si>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</si>
  <si>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</si>
  <si>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</si>
  <si>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</si>
  <si>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</si>
  <si>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</si>
  <si>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</si>
  <si>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</si>
  <si>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</si>
  <si>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</si>
  <si>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</si>
  <si>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</si>
  <si>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</si>
  <si>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</si>
  <si>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</si>
  <si>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</si>
  <si>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</si>
  <si>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</si>
  <si>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</si>
  <si>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</si>
  <si>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</si>
  <si>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</si>
  <si>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</si>
  <si>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</si>
  <si>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</si>
  <si>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</si>
  <si>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</si>
  <si>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</si>
  <si>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</si>
  <si>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</si>
  <si>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</si>
  <si>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</si>
  <si>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</si>
  <si>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</si>
  <si>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</si>
  <si>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</si>
  <si>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</si>
  <si>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</si>
  <si>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</si>
  <si>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</si>
  <si>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</si>
  <si>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</si>
  <si>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</si>
  <si>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</si>
  <si>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</si>
  <si>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</si>
  <si>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</si>
  <si>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</si>
  <si>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</si>
  <si>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</si>
  <si>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</si>
  <si>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</si>
  <si>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</si>
  <si>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</si>
  <si>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</si>
  <si>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</si>
  <si>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</si>
  <si>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</si>
  <si>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</si>
  <si>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</si>
  <si>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</si>
  <si>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</si>
  <si>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</si>
  <si>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</si>
  <si>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</si>
  <si>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</si>
  <si>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</si>
  <si>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</si>
  <si>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</si>
  <si>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</si>
  <si>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</si>
  <si>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</si>
  <si>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</si>
  <si>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</si>
  <si>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</si>
  <si>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</si>
  <si>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</si>
  <si>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</si>
  <si>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</si>
  <si>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</si>
  <si>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</si>
  <si>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</si>
  <si>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</si>
  <si>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</si>
  <si>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</si>
  <si>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</si>
  <si>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</si>
  <si>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</si>
  <si>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</si>
  <si>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</si>
  <si>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</si>
  <si>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</si>
  <si>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</si>
  <si>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</si>
  <si>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</si>
  <si>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</si>
  <si>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</si>
  <si>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</si>
  <si>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</si>
  <si>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</si>
  <si>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</si>
  <si>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</si>
  <si>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</si>
  <si>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</si>
  <si>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</si>
  <si>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</si>
  <si>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</si>
  <si>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</si>
  <si>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</si>
  <si>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</si>
  <si>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</si>
  <si>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</si>
  <si>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</si>
  <si>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</si>
  <si>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</si>
  <si>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</si>
  <si>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</si>
  <si>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</si>
  <si>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</si>
  <si>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</si>
  <si>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</si>
  <si>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</si>
  <si>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</si>
  <si>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</si>
  <si>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</si>
  <si>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</si>
  <si>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</si>
  <si>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</si>
  <si>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</si>
  <si>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</si>
  <si>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</si>
  <si>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</si>
  <si>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</si>
  <si>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</si>
  <si>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</si>
  <si>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</si>
  <si>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</si>
  <si>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</si>
  <si>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</si>
  <si>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</si>
  <si>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</si>
  <si>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</si>
  <si>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</si>
  <si>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</si>
  <si>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</si>
  <si>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</si>
  <si>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</si>
  <si>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</si>
  <si>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</si>
  <si>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</si>
  <si>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</si>
  <si>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</si>
  <si>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</si>
  <si>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</si>
  <si>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</si>
  <si>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</si>
  <si>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</si>
  <si>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</si>
  <si>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</si>
  <si>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</si>
  <si>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</si>
  <si>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</si>
  <si>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</si>
  <si>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</si>
  <si>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</si>
  <si>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</si>
  <si>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</si>
  <si>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</si>
  <si>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</si>
  <si>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</si>
  <si>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</si>
  <si>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</si>
  <si>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</si>
  <si>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</si>
  <si>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</si>
  <si>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</si>
  <si>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</si>
  <si>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</si>
  <si>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</si>
  <si>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</si>
  <si>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</si>
  <si>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</si>
  <si>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</si>
  <si>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</si>
  <si>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</si>
  <si>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</si>
  <si>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</si>
  <si>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</si>
  <si>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</si>
  <si>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</si>
  <si>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</si>
  <si>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</si>
  <si>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</si>
  <si>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</si>
  <si>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</si>
  <si>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</si>
  <si>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</si>
  <si>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</si>
  <si>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</si>
  <si>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</si>
  <si>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</si>
  <si>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</si>
  <si>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</si>
  <si>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</si>
  <si>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</si>
  <si>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</si>
  <si>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</si>
  <si>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</si>
  <si>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</si>
  <si>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</si>
  <si>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</si>
  <si>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</si>
  <si>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</si>
  <si>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</si>
  <si>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</si>
  <si>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</si>
  <si>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</si>
  <si>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</si>
  <si>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</si>
  <si>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</si>
  <si>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</si>
  <si>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</si>
  <si>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</si>
  <si>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</si>
  <si>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</si>
  <si>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</si>
  <si>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</si>
  <si>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</si>
  <si>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</si>
  <si>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</si>
  <si>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</si>
  <si>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</si>
  <si>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</si>
  <si>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</si>
  <si>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</si>
  <si>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</si>
  <si>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</si>
  <si>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</si>
  <si>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</si>
  <si>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</si>
  <si>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</si>
  <si>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</si>
  <si>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</si>
  <si>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</si>
  <si>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</si>
  <si>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</si>
  <si>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</si>
  <si>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</si>
  <si>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</si>
  <si>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</si>
  <si>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</si>
  <si>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</si>
  <si>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</si>
  <si>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</si>
  <si>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</si>
  <si>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</si>
  <si>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</si>
  <si>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</si>
  <si>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</si>
  <si>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</si>
  <si>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</si>
  <si>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</si>
  <si>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</si>
  <si>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</si>
  <si>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</si>
  <si>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</si>
  <si>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</si>
  <si>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</si>
  <si>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</si>
  <si>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</si>
  <si>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</si>
  <si>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</si>
  <si>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</si>
  <si>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</si>
  <si>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</si>
  <si>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</si>
  <si>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</si>
  <si>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</si>
  <si>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</si>
  <si>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</si>
  <si>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</si>
  <si>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</si>
  <si>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</si>
  <si>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</si>
  <si>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</si>
  <si>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</si>
  <si>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</si>
  <si>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</si>
  <si>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</si>
  <si>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</si>
  <si>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</si>
  <si>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</si>
  <si>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</si>
  <si>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</si>
  <si>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</si>
  <si>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</si>
  <si>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</si>
  <si>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</si>
  <si>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</si>
  <si>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</si>
  <si>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</si>
  <si>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</si>
  <si>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</si>
  <si>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</si>
  <si>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</si>
  <si>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</si>
  <si>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</si>
  <si>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</si>
  <si>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</si>
  <si>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</si>
  <si>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</si>
  <si>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</si>
  <si>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</si>
  <si>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</si>
  <si>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</si>
  <si>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</si>
  <si>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</si>
  <si>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</si>
  <si>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</si>
  <si>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</si>
  <si>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</si>
  <si>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</si>
  <si>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</si>
  <si>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</si>
  <si>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</si>
  <si>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</si>
  <si>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</si>
  <si>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</si>
  <si>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</si>
  <si>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</si>
  <si>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</si>
  <si>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</si>
  <si>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</si>
  <si>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</si>
  <si>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</si>
  <si>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</si>
  <si>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</si>
  <si>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</si>
  <si>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</si>
  <si>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</si>
  <si>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</si>
  <si>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</si>
  <si>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</si>
  <si>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</si>
  <si>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</si>
  <si>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</si>
  <si>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</si>
  <si>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</si>
  <si>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</si>
  <si>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</si>
  <si>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</si>
  <si>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</si>
  <si>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</si>
  <si>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</si>
  <si>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</si>
  <si>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</si>
  <si>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</si>
  <si>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</si>
  <si>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</si>
  <si>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</si>
  <si>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</si>
  <si>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</si>
  <si>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</si>
  <si>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</si>
  <si>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</si>
  <si>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</si>
  <si>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</si>
  <si>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</si>
  <si>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</si>
  <si>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</si>
  <si>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</si>
  <si>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</si>
  <si>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</si>
  <si>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</si>
  <si>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</si>
  <si>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</si>
  <si>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</si>
  <si>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</si>
  <si>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</si>
  <si>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</si>
  <si>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</si>
  <si>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</si>
  <si>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</si>
  <si>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</si>
  <si>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</si>
  <si>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</si>
  <si>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</si>
  <si>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</si>
  <si>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</si>
  <si>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</si>
  <si>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</si>
  <si>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</si>
  <si>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</si>
  <si>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</si>
  <si>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</si>
  <si>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</si>
  <si>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</si>
  <si>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</si>
  <si>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</si>
  <si>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</si>
  <si>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</si>
  <si>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</si>
  <si>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</si>
  <si>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</si>
  <si>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</si>
  <si>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</si>
  <si>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</si>
  <si>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</si>
  <si>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</si>
  <si>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</si>
  <si>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</si>
  <si>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</si>
  <si>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</si>
  <si>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</si>
  <si>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</si>
  <si>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</si>
  <si>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</si>
  <si>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</si>
  <si>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</si>
  <si>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</si>
  <si>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</si>
  <si>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</si>
  <si>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</si>
  <si>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</si>
  <si>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</si>
  <si>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</si>
  <si>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</si>
  <si>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</si>
  <si>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</si>
  <si>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</si>
  <si>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</si>
  <si>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</si>
  <si>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</si>
  <si>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</si>
  <si>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</si>
  <si>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</si>
  <si>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</si>
  <si>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</si>
  <si>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</si>
  <si>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</si>
  <si>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</si>
  <si>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</si>
  <si>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</si>
  <si>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</si>
  <si>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</si>
  <si>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</si>
  <si>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</si>
  <si>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</si>
  <si>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</si>
  <si>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</si>
  <si>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</si>
  <si>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</si>
  <si>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</si>
  <si>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</si>
  <si>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</si>
  <si>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</si>
  <si>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</si>
  <si>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</si>
  <si>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</si>
  <si>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</si>
  <si>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</si>
  <si>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</si>
  <si>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</si>
  <si>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</si>
  <si>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</si>
  <si>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</si>
  <si>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</si>
  <si>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</si>
  <si>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</si>
  <si>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</si>
  <si>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</si>
  <si>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</si>
  <si>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</si>
  <si>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</si>
  <si>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</si>
  <si>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</si>
  <si>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</si>
  <si>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</si>
  <si>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</si>
  <si>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</si>
  <si>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</si>
  <si>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</si>
  <si>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</si>
  <si>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</si>
  <si>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</si>
  <si>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</si>
  <si>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</si>
  <si>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</si>
  <si>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</si>
  <si>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</si>
  <si>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</si>
  <si>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</si>
  <si>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</si>
  <si>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</si>
  <si>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</si>
  <si>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</si>
  <si>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</si>
  <si>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</si>
  <si>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</si>
  <si>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</si>
  <si>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</si>
  <si>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</si>
  <si>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</si>
  <si>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</si>
  <si>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</si>
  <si>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</si>
  <si>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</si>
  <si>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</si>
  <si>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</si>
  <si>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</si>
  <si>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</si>
  <si>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</si>
  <si>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</si>
  <si>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</si>
  <si>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</si>
  <si>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</si>
  <si>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</si>
  <si>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</si>
  <si>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</si>
  <si>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</si>
  <si>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</si>
  <si>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</si>
  <si>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</si>
  <si>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</si>
  <si>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</si>
  <si>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</si>
  <si>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</si>
  <si>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</si>
  <si>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</si>
  <si>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</si>
  <si>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</si>
  <si>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</si>
  <si>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</si>
  <si>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</si>
  <si>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</si>
  <si>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</si>
  <si>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</si>
  <si>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</si>
  <si>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</si>
  <si>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</si>
  <si>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</si>
  <si>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</si>
  <si>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</si>
  <si>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</si>
  <si>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</si>
  <si>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</si>
  <si>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</si>
  <si>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</si>
  <si>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</si>
  <si>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</si>
  <si>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</si>
  <si>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</si>
  <si>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</si>
  <si>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</si>
  <si>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</si>
  <si>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</si>
  <si>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</si>
  <si>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</si>
  <si>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</si>
  <si>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</si>
  <si>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</si>
  <si>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</si>
  <si>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</si>
  <si>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</si>
  <si>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</si>
  <si>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</si>
  <si>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</si>
  <si>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</si>
  <si>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</si>
  <si>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</si>
  <si>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</si>
  <si>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</si>
  <si>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</si>
  <si>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</si>
  <si>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</si>
  <si>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</si>
  <si>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</si>
  <si>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</si>
  <si>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</si>
  <si>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</si>
  <si>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</si>
  <si>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</si>
  <si>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</si>
  <si>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</si>
  <si>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</si>
  <si>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</si>
  <si>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</si>
  <si>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</si>
  <si>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</si>
  <si>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</si>
  <si>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</si>
  <si>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</si>
  <si>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</si>
  <si>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</si>
  <si>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</si>
  <si>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</si>
  <si>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</si>
  <si>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</si>
  <si>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</si>
  <si>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</si>
  <si>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</si>
  <si>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</si>
  <si>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</si>
  <si>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</si>
  <si>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</si>
  <si>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</si>
  <si>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</si>
  <si>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</si>
  <si>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</si>
  <si>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</si>
  <si>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</si>
  <si>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</si>
  <si>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</si>
  <si>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</si>
  <si>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</si>
  <si>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</si>
  <si>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</si>
  <si>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</si>
  <si>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</si>
  <si>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</si>
  <si>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</si>
  <si>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</si>
  <si>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</si>
  <si>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</si>
  <si>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</si>
  <si>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</si>
  <si>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</si>
  <si>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</si>
  <si>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</si>
  <si>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</si>
  <si>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</si>
  <si>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</si>
  <si>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</si>
  <si>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</si>
  <si>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</si>
  <si>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</si>
  <si>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</si>
  <si>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</si>
  <si>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</si>
  <si>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</si>
  <si>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</si>
  <si>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</si>
  <si>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</si>
  <si>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</si>
  <si>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</si>
  <si>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</si>
  <si>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</si>
  <si>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</si>
  <si>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</si>
  <si>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</si>
  <si>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</si>
  <si>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</si>
  <si>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</si>
  <si>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</si>
  <si>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</si>
  <si>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</si>
  <si>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</si>
  <si>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</si>
  <si>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</si>
  <si>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</si>
  <si>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</si>
  <si>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</si>
  <si>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</si>
  <si>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</si>
  <si>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</si>
  <si>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</si>
  <si>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</si>
  <si>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</si>
  <si>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</si>
  <si>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</si>
  <si>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</si>
  <si>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</si>
  <si>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</si>
  <si>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</si>
  <si>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</si>
  <si>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</si>
  <si>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</si>
  <si>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</si>
  <si>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</si>
  <si>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</si>
  <si>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</si>
  <si>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</si>
  <si>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</si>
  <si>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</si>
  <si>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</si>
  <si>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</si>
  <si>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</si>
  <si>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</si>
  <si>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</si>
  <si>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</si>
  <si>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</si>
  <si>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</si>
  <si>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</si>
  <si>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</si>
  <si>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</si>
  <si>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</si>
  <si>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</si>
  <si>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</si>
  <si>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</si>
  <si>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</si>
  <si>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</si>
  <si>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</si>
  <si>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</si>
  <si>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</si>
  <si>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</si>
  <si>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</si>
  <si>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</si>
  <si>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</si>
  <si>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</si>
  <si>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</si>
  <si>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</si>
  <si>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</si>
  <si>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</si>
  <si>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</si>
  <si>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</si>
  <si>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</si>
  <si>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</si>
  <si>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</si>
  <si>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</si>
  <si>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</si>
  <si>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</si>
  <si>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</si>
  <si>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</si>
  <si>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</si>
  <si>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</si>
  <si>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</si>
  <si>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</si>
  <si>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</si>
  <si>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</si>
  <si>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</si>
  <si>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</si>
  <si>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</si>
  <si>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</si>
  <si>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</si>
  <si>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</si>
  <si>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</si>
  <si>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</si>
  <si>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</si>
  <si>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</si>
  <si>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</si>
  <si>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</si>
  <si>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</si>
  <si>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</si>
  <si>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</si>
  <si>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</si>
  <si>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</si>
  <si>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</si>
  <si>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</si>
  <si>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</si>
  <si>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</si>
  <si>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</si>
  <si>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</si>
  <si>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</si>
  <si>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</si>
  <si>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</si>
  <si>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</si>
  <si>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</si>
  <si>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</si>
  <si>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</si>
  <si>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</si>
  <si>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</si>
  <si>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</si>
  <si>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</si>
  <si>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</si>
  <si>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</si>
  <si>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</si>
  <si>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</si>
  <si>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</si>
  <si>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</si>
  <si>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</si>
  <si>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</si>
  <si>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</si>
  <si>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</si>
  <si>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</si>
  <si>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</si>
  <si>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</si>
  <si>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</si>
  <si>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</si>
  <si>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</si>
  <si>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</si>
  <si>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</si>
  <si>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</si>
  <si>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</si>
  <si>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</si>
  <si>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</si>
  <si>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</si>
  <si>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</si>
  <si>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</si>
  <si>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</si>
  <si>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</si>
  <si>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</si>
  <si>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</si>
  <si>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</si>
  <si>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</si>
  <si>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</si>
  <si>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</si>
  <si>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</si>
  <si>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</si>
  <si>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</si>
  <si>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</si>
  <si>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</si>
  <si>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</si>
  <si>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</si>
  <si>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</si>
  <si>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</si>
  <si>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</si>
  <si>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</si>
  <si>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</si>
  <si>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</si>
  <si>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</si>
  <si>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</si>
  <si>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</si>
  <si>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</si>
  <si>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</si>
  <si>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</si>
  <si>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</si>
  <si>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</si>
  <si>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</si>
  <si>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</si>
  <si>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</si>
  <si>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</si>
  <si>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</si>
  <si>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</si>
  <si>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</si>
  <si>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</si>
  <si>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</si>
  <si>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</si>
  <si>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</si>
  <si>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</si>
  <si>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</si>
  <si>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</si>
  <si>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</si>
  <si>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</si>
  <si>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</si>
  <si>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</si>
  <si>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</si>
  <si>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</si>
  <si>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</si>
  <si>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</si>
  <si>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</si>
  <si>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</si>
  <si>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</si>
  <si>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</si>
  <si>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</si>
  <si>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</si>
  <si>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</si>
  <si>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</si>
  <si>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</si>
  <si>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</si>
  <si>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</si>
  <si>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</si>
  <si>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</si>
  <si>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</si>
  <si>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</si>
  <si>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</si>
  <si>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</si>
  <si>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</si>
  <si>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</si>
  <si>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</si>
  <si>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</si>
  <si>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</si>
  <si>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</si>
  <si>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</si>
  <si>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</si>
  <si>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</si>
  <si>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</si>
  <si>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</si>
  <si>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</si>
  <si>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</si>
  <si>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</si>
  <si>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</si>
  <si>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</si>
  <si>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</si>
  <si>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</si>
  <si>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</si>
  <si>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</si>
  <si>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</si>
  <si>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</si>
  <si>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</si>
  <si>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</si>
  <si>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</si>
  <si>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</si>
  <si>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</si>
  <si>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</si>
  <si>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</si>
  <si>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</si>
  <si>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</si>
  <si>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</si>
  <si>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</si>
  <si>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</si>
  <si>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</si>
  <si>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</si>
  <si>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</si>
  <si>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</si>
  <si>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</si>
  <si>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</si>
  <si>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</si>
  <si>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</si>
  <si>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</si>
  <si>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</si>
  <si>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</si>
  <si>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</si>
  <si>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</si>
  <si>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</si>
  <si>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</si>
  <si>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</si>
  <si>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</si>
  <si>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</si>
  <si>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</si>
  <si>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</si>
  <si>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</si>
  <si>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</si>
  <si>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</si>
  <si>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</si>
  <si>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</si>
  <si>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</si>
  <si>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</si>
  <si>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</si>
  <si>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</si>
  <si>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</si>
  <si>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</si>
  <si>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</si>
  <si>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</si>
  <si>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</si>
  <si>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</si>
  <si>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</si>
  <si>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</si>
  <si>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</si>
  <si>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</si>
  <si>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</si>
  <si>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</si>
  <si>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</si>
  <si>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</si>
  <si>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</si>
  <si>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</si>
  <si>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</si>
  <si>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</si>
  <si>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</si>
  <si>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</si>
  <si>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</si>
  <si>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</si>
  <si>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</si>
  <si>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</si>
  <si>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</si>
  <si>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</si>
  <si>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</si>
  <si>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</si>
  <si>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</si>
  <si>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</si>
  <si>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</si>
  <si>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</si>
  <si>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</si>
  <si>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</si>
  <si>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</si>
  <si>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</si>
  <si>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</si>
  <si>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</si>
  <si>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</si>
  <si>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</si>
  <si>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</si>
  <si>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</si>
  <si>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</si>
  <si>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</si>
  <si>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</si>
  <si>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</si>
  <si>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</si>
  <si>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</si>
  <si>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</si>
  <si>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</si>
  <si>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</si>
  <si>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</si>
  <si>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</si>
  <si>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</si>
  <si>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</si>
  <si>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</si>
  <si>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</si>
  <si>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</si>
  <si>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</si>
  <si>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</si>
  <si>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</si>
  <si>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</si>
  <si>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</si>
  <si>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</si>
  <si>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</si>
  <si>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</si>
  <si>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</si>
  <si>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</si>
  <si>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</si>
  <si>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</si>
  <si>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</si>
  <si>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</si>
  <si>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</si>
  <si>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</si>
  <si>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</si>
  <si>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</si>
  <si>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</si>
  <si>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</si>
  <si>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</si>
  <si>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</si>
  <si>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</si>
  <si>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</si>
  <si>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</si>
  <si>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</si>
  <si>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</si>
  <si>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</si>
  <si>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</si>
  <si>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</si>
  <si>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</si>
  <si>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</si>
  <si>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</si>
  <si>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</si>
  <si>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</si>
  <si>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</si>
  <si>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</si>
  <si>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</si>
  <si>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</si>
  <si>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</si>
  <si>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</si>
  <si>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</si>
  <si>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</si>
  <si>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</si>
  <si>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</si>
  <si>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</si>
  <si>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</si>
  <si>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</si>
  <si>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</si>
  <si>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</si>
  <si>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</si>
  <si>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</si>
  <si>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</si>
  <si>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</si>
  <si>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</si>
  <si>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</si>
  <si>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</si>
  <si>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</si>
  <si>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</si>
  <si>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</si>
  <si>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</si>
  <si>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</si>
  <si>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</si>
  <si>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</si>
  <si>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</si>
  <si>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</si>
  <si>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</si>
  <si>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</si>
  <si>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</si>
  <si>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</si>
  <si>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</si>
  <si>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</si>
  <si>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</si>
  <si>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</si>
  <si>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</si>
  <si>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</si>
  <si>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</si>
  <si>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</si>
  <si>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</si>
  <si>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</si>
  <si>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</si>
  <si>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</si>
  <si>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</si>
  <si>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</si>
  <si>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</si>
  <si>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</si>
  <si>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</si>
  <si>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</si>
  <si>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</si>
  <si>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</si>
  <si>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</si>
  <si>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</si>
  <si>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</si>
  <si>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</si>
  <si>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</si>
  <si>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</si>
  <si>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</si>
  <si>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</si>
  <si>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</si>
  <si>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</si>
  <si>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</si>
  <si>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</si>
  <si>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</si>
  <si>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</si>
  <si>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</si>
  <si>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</si>
  <si>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</si>
  <si>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</si>
  <si>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</si>
  <si>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</si>
  <si>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</si>
  <si>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</si>
  <si>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</si>
  <si>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</si>
  <si>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</si>
  <si>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</si>
  <si>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</si>
  <si>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</si>
  <si>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</si>
  <si>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</si>
  <si>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</si>
  <si>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</si>
  <si>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</si>
  <si>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</si>
  <si>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</si>
  <si>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</si>
  <si>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</si>
  <si>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</si>
  <si>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</si>
  <si>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</si>
  <si>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</si>
  <si>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</si>
  <si>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</si>
  <si>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</si>
  <si>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</si>
  <si>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</si>
  <si>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</si>
  <si>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</si>
  <si>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</si>
  <si>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</si>
  <si>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</si>
  <si>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</si>
  <si>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</si>
  <si>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</si>
  <si>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</si>
  <si>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</si>
  <si>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</si>
  <si>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</si>
  <si>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</si>
  <si>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</si>
  <si>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</si>
  <si>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</si>
  <si>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</si>
  <si>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</si>
  <si>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</si>
  <si>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</si>
  <si>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</si>
  <si>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</si>
  <si>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</si>
  <si>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</si>
  <si>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</si>
  <si>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</si>
  <si>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</si>
  <si>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</si>
  <si>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</si>
  <si>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</si>
  <si>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</si>
  <si>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</si>
  <si>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</si>
  <si>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</si>
  <si>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</si>
  <si>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</si>
  <si>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</si>
  <si>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</si>
  <si>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</si>
  <si>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</si>
  <si>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</si>
  <si>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</si>
  <si>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</si>
  <si>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</si>
  <si>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</si>
  <si>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</si>
  <si>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</si>
  <si>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</si>
  <si>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</si>
  <si>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</si>
  <si>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</si>
  <si>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</si>
  <si>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</si>
  <si>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</si>
  <si>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</si>
  <si>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</si>
  <si>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</si>
  <si>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</si>
  <si>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</si>
  <si>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</si>
  <si>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</si>
  <si>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</si>
  <si>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</si>
  <si>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</si>
  <si>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</si>
  <si>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</si>
  <si>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</si>
  <si>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</si>
  <si>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</si>
  <si>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</si>
  <si>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</si>
  <si>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</si>
  <si>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</si>
  <si>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</si>
  <si>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</si>
  <si>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</si>
  <si>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</si>
  <si>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</si>
  <si>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</si>
  <si>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</si>
  <si>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</si>
  <si>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</si>
  <si>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</si>
  <si>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</si>
  <si>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</si>
  <si>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</si>
  <si>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</si>
  <si>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</si>
  <si>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</si>
  <si>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</si>
  <si>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</si>
  <si>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</si>
  <si>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</si>
  <si>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</si>
  <si>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</si>
  <si>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</si>
  <si>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</si>
  <si>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</si>
  <si>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</si>
  <si>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</si>
  <si>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</si>
  <si>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</si>
  <si>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</si>
  <si>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</si>
  <si>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</si>
  <si>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</si>
  <si>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</si>
  <si>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</si>
  <si>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</si>
  <si>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</si>
  <si>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</si>
  <si>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</si>
  <si>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</si>
  <si>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</si>
  <si>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</si>
  <si>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</si>
  <si>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</si>
  <si>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</si>
  <si>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</si>
  <si>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</si>
  <si>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</si>
  <si>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</si>
  <si>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</si>
  <si>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</si>
  <si>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</si>
  <si>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</si>
  <si>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</si>
  <si>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</si>
  <si>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</si>
  <si>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</si>
  <si>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</si>
  <si>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</si>
  <si>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</si>
  <si>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</si>
  <si>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</si>
  <si>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</si>
  <si>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</si>
  <si>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</si>
  <si>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</si>
  <si>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</si>
  <si>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</si>
  <si>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</si>
  <si>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</si>
  <si>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</si>
  <si>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</si>
  <si>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</si>
  <si>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</si>
  <si>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</si>
  <si>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</si>
  <si>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</si>
  <si>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</si>
  <si>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</si>
  <si>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</si>
  <si>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</si>
  <si>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</si>
  <si>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</si>
  <si>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</si>
  <si>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</si>
  <si>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</si>
  <si>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</si>
  <si>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</si>
  <si>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</si>
  <si>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</si>
  <si>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</si>
  <si>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</si>
  <si>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</si>
  <si>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</si>
  <si>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</si>
  <si>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</si>
  <si>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</si>
  <si>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</si>
  <si>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</si>
  <si>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</si>
  <si>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</si>
  <si>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</si>
  <si>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</si>
  <si>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</si>
  <si>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</si>
  <si>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</si>
  <si>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</si>
  <si>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</si>
  <si>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</si>
  <si>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</si>
  <si>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</si>
  <si>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</si>
  <si>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</si>
  <si>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</si>
  <si>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</si>
  <si>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</si>
  <si>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</si>
  <si>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</si>
  <si>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</si>
  <si>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</si>
  <si>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</si>
  <si>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</si>
  <si>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</si>
  <si>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</si>
  <si>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</si>
  <si>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</si>
  <si>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</si>
  <si>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</si>
  <si>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</si>
  <si>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</si>
  <si>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</si>
  <si>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</si>
  <si>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</si>
  <si>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</si>
  <si>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</si>
  <si>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</si>
  <si>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</si>
  <si>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</si>
  <si>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</si>
  <si>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</si>
  <si>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</si>
  <si>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</si>
  <si>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</si>
  <si>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</si>
  <si>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</si>
  <si>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</si>
  <si>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</si>
  <si>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</si>
  <si>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</si>
  <si>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</si>
  <si>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</si>
  <si>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</si>
  <si>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</si>
  <si>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</si>
  <si>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</si>
  <si>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</si>
  <si>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</si>
  <si>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</si>
  <si>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</si>
  <si>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</si>
  <si>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</si>
  <si>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</si>
  <si>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</si>
  <si>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</si>
  <si>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</si>
  <si>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</si>
  <si>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</si>
  <si>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</si>
  <si>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</si>
  <si>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</si>
  <si>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</si>
  <si>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</si>
  <si>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</si>
  <si>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</si>
  <si>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</si>
  <si>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</si>
  <si>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</si>
  <si>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</si>
  <si>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</si>
  <si>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</si>
  <si>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</si>
  <si>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</si>
  <si>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</si>
  <si>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</si>
  <si>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</si>
  <si>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</si>
  <si>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</si>
  <si>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</si>
  <si>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</si>
  <si>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</si>
  <si>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</si>
  <si>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</si>
  <si>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</si>
  <si>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</si>
  <si>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</si>
  <si>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</si>
  <si>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</si>
  <si>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</si>
  <si>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</si>
  <si>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</si>
  <si>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</si>
  <si>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</si>
  <si>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</si>
  <si>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</si>
  <si>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</si>
  <si>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</si>
  <si>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</si>
  <si>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</si>
  <si>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</si>
  <si>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</si>
  <si>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</si>
  <si>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</si>
  <si>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</si>
  <si>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</si>
  <si>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</si>
  <si>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</si>
  <si>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</si>
  <si>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</si>
  <si>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</si>
  <si>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</si>
  <si>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</si>
  <si>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</si>
  <si>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</si>
  <si>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</si>
  <si>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</si>
  <si>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</si>
  <si>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</si>
  <si>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</si>
  <si>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</si>
  <si>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</si>
  <si>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</si>
  <si>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</si>
  <si>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</si>
  <si>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</si>
  <si>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</si>
  <si>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</si>
  <si>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</si>
  <si>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</si>
  <si>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</si>
  <si>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</si>
  <si>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</si>
  <si>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</si>
  <si>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</si>
  <si>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</si>
  <si>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</si>
  <si>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</si>
  <si>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</si>
  <si>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</si>
  <si>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</si>
  <si>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</si>
  <si>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</si>
  <si>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</si>
  <si>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</si>
  <si>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</si>
  <si>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</si>
  <si>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</si>
  <si>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</si>
  <si>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</si>
  <si>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</si>
  <si>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</si>
  <si>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</si>
  <si>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</si>
  <si>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</si>
  <si>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</si>
  <si>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</si>
  <si>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</si>
  <si>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</si>
  <si>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</si>
  <si>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</si>
  <si>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</si>
  <si>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</si>
  <si>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</si>
  <si>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</si>
  <si>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</si>
  <si>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</si>
  <si>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</si>
  <si>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</si>
  <si>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</si>
  <si>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</si>
  <si>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</si>
  <si>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</si>
  <si>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</si>
  <si>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</si>
  <si>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</si>
  <si>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</si>
  <si>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</si>
  <si>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</si>
  <si>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</si>
  <si>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</si>
  <si>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</si>
  <si>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</si>
  <si>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</si>
  <si>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</si>
  <si>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</si>
  <si>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</si>
  <si>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</si>
  <si>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</si>
  <si>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</si>
  <si>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</si>
  <si>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</si>
  <si>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</si>
  <si>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</si>
  <si>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</si>
  <si>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</si>
  <si>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</si>
  <si>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</si>
  <si>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</si>
  <si>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</si>
  <si>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</si>
  <si>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</si>
  <si>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</si>
  <si>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</si>
  <si>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</si>
  <si>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</si>
  <si>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</si>
  <si>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</si>
  <si>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</si>
  <si>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</si>
  <si>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</si>
  <si>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</si>
  <si>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</si>
  <si>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</si>
  <si>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</si>
  <si>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</si>
  <si>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</si>
  <si>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</si>
  <si>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</si>
  <si>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</si>
  <si>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</si>
  <si>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</si>
  <si>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</si>
  <si>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</si>
  <si>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</si>
  <si>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</si>
  <si>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</si>
  <si>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</si>
  <si>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</si>
  <si>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</si>
  <si>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</si>
  <si>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</si>
  <si>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</si>
  <si>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</si>
  <si>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</si>
  <si>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</si>
  <si>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</si>
  <si>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</si>
  <si>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</si>
  <si>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</si>
  <si>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</si>
  <si>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</si>
  <si>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</si>
  <si>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</si>
  <si>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</si>
  <si>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</si>
  <si>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</si>
  <si>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</si>
  <si>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</si>
  <si>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</si>
  <si>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</si>
  <si>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</si>
  <si>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</si>
  <si>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</si>
  <si>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</si>
  <si>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</si>
  <si>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</si>
  <si>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</si>
  <si>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</si>
  <si>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</si>
  <si>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</si>
  <si>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</si>
  <si>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</si>
  <si>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</si>
  <si>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</si>
  <si>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</si>
  <si>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</si>
  <si>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</si>
  <si>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</si>
  <si>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</si>
  <si>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</si>
  <si>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</si>
  <si>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</si>
  <si>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</si>
  <si>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</si>
  <si>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</si>
  <si>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</si>
  <si>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</si>
  <si>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</si>
  <si>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</si>
  <si>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</si>
  <si>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</si>
  <si>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</si>
  <si>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</si>
  <si>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</si>
  <si>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</si>
  <si>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</si>
  <si>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</si>
  <si>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</si>
  <si>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</si>
  <si>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</si>
  <si>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</si>
  <si>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</si>
  <si>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</si>
  <si>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</si>
  <si>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</si>
  <si>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</si>
  <si>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</si>
  <si>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</si>
  <si>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</si>
  <si>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</si>
  <si>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</si>
  <si>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</si>
  <si>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</si>
  <si>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</si>
  <si>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</si>
  <si>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</si>
  <si>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</si>
  <si>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</si>
  <si>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</si>
  <si>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</si>
  <si>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</si>
  <si>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</si>
  <si>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</si>
  <si>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</si>
  <si>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</si>
  <si>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</si>
  <si>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</si>
  <si>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</si>
  <si>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</si>
  <si>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</si>
  <si>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</si>
  <si>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</si>
  <si>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</si>
  <si>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</si>
  <si>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</si>
  <si>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</si>
  <si>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</si>
  <si>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</si>
  <si>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</si>
  <si>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</si>
  <si>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</si>
  <si>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</si>
  <si>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</si>
  <si>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</si>
  <si>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</si>
  <si>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</si>
  <si>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</si>
  <si>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</si>
  <si>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</si>
  <si>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</si>
  <si>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</si>
  <si>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</si>
  <si>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</si>
  <si>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</si>
  <si>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</si>
  <si>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</si>
  <si>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</si>
  <si>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</si>
  <si>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</si>
  <si>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</si>
  <si>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</si>
  <si>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</si>
  <si>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</si>
  <si>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</si>
  <si>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</si>
  <si>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</si>
  <si>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</si>
  <si>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</si>
  <si>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</si>
  <si>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</si>
  <si>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</si>
  <si>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</si>
  <si>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</si>
  <si>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</si>
  <si>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</si>
  <si>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</si>
  <si>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</si>
  <si>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</si>
  <si>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</si>
  <si>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</si>
  <si>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</si>
  <si>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</si>
  <si>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</si>
  <si>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</si>
  <si>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</si>
  <si>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</si>
  <si>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</si>
  <si>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</si>
  <si>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</si>
  <si>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</si>
  <si>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</si>
  <si>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</si>
  <si>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</si>
  <si>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</si>
  <si>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</si>
  <si>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</si>
  <si>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</si>
  <si>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</si>
  <si>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</si>
  <si>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</si>
  <si>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</si>
  <si>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</si>
  <si>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</si>
  <si>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</si>
  <si>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</si>
  <si>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</si>
  <si>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</si>
  <si>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</si>
  <si>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</si>
  <si>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</si>
  <si>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</si>
  <si>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</si>
  <si>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</si>
  <si>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</si>
  <si>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</si>
  <si>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</si>
  <si>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</si>
  <si>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</si>
  <si>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</si>
  <si>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</si>
  <si>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</si>
  <si>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</si>
  <si>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</si>
  <si>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</si>
  <si>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</si>
  <si>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</si>
  <si>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</si>
  <si>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</si>
  <si>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</si>
  <si>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</si>
  <si>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</si>
  <si>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</si>
  <si>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</si>
  <si>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</si>
  <si>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</si>
  <si>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</si>
  <si>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</si>
  <si>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</si>
  <si>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</si>
  <si>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</si>
  <si>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</si>
  <si>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</si>
  <si>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</si>
  <si>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</si>
  <si>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</si>
  <si>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</si>
  <si>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</si>
  <si>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</si>
  <si>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</si>
  <si>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</si>
  <si>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</si>
  <si>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</si>
  <si>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</si>
  <si>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</si>
  <si>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</si>
  <si>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</si>
  <si>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</si>
  <si>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</si>
  <si>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</si>
  <si>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</si>
  <si>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</si>
  <si>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</si>
  <si>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</si>
  <si>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</si>
  <si>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</si>
  <si>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</si>
  <si>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</si>
  <si>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</si>
  <si>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</si>
  <si>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</si>
  <si>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</si>
  <si>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</si>
  <si>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</si>
  <si>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</si>
  <si>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</si>
  <si>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</si>
  <si>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</si>
  <si>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</si>
  <si>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</si>
  <si>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</si>
  <si>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</si>
  <si>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</si>
  <si>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</si>
  <si>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</si>
  <si>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</si>
  <si>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</si>
  <si>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</si>
  <si>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</si>
  <si>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</si>
  <si>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</si>
  <si>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</si>
  <si>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</si>
  <si>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</si>
  <si>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</si>
  <si>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</si>
  <si>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</si>
  <si>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</si>
  <si>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</si>
  <si>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</si>
  <si>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</si>
  <si>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</si>
  <si>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</si>
  <si>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</si>
  <si>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</si>
  <si>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</si>
  <si>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</si>
  <si>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</si>
  <si>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</si>
  <si>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</si>
  <si>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</si>
  <si>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</si>
  <si>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</si>
  <si>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</si>
  <si>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</si>
  <si>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</si>
  <si>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</si>
  <si>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</si>
  <si>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</si>
  <si>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</si>
  <si>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</si>
  <si>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</si>
  <si>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</si>
  <si>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</si>
  <si>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</si>
  <si>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</si>
  <si>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</si>
  <si>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</si>
  <si>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</si>
  <si>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</si>
  <si>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</si>
  <si>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</si>
  <si>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</si>
  <si>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</si>
  <si>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</si>
  <si>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</si>
  <si>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</si>
  <si>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</si>
  <si>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</si>
  <si>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</si>
  <si>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</si>
  <si>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</si>
  <si>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</si>
  <si>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</si>
  <si>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</si>
  <si>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</si>
  <si>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</si>
  <si>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</si>
  <si>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</si>
  <si>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</si>
  <si>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</si>
  <si>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</si>
  <si>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</si>
  <si>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</si>
  <si>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</si>
  <si>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</si>
  <si>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</si>
  <si>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</si>
  <si>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</si>
  <si>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</si>
  <si>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</si>
  <si>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</si>
  <si>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</si>
  <si>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</si>
  <si>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</si>
  <si>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</si>
  <si>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</si>
  <si>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</si>
  <si>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</si>
  <si>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</si>
  <si>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</si>
  <si>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</si>
  <si>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</si>
  <si>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</si>
  <si>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</si>
  <si>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</si>
  <si>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</si>
  <si>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</si>
  <si>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</si>
  <si>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</si>
  <si>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</si>
  <si>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</si>
  <si>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</si>
  <si>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</si>
  <si>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</si>
  <si>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</si>
  <si>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</si>
  <si>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</si>
  <si>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</si>
  <si>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</si>
  <si>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</si>
  <si>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</si>
  <si>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</si>
  <si>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</si>
  <si>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</si>
  <si>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</si>
  <si>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</si>
  <si>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</si>
  <si>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</si>
  <si>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</si>
  <si>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</si>
  <si>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</si>
  <si>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</si>
  <si>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</si>
  <si>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</si>
  <si>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</si>
  <si>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</si>
  <si>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</si>
  <si>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</si>
  <si>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</si>
  <si>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</si>
  <si>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</si>
  <si>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</si>
  <si>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</si>
  <si>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</si>
  <si>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</si>
  <si>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</si>
  <si>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</si>
  <si>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</si>
  <si>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</si>
  <si>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</si>
  <si>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</si>
  <si>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</si>
  <si>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</si>
  <si>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</si>
  <si>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</si>
  <si>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</si>
  <si>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</si>
  <si>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</si>
  <si>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</si>
  <si>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</si>
  <si>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</si>
  <si>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</si>
  <si>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</si>
  <si>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</si>
  <si>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</si>
  <si>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</si>
  <si>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</si>
  <si>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</si>
  <si>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</si>
  <si>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</si>
  <si>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</si>
  <si>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</si>
  <si>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</si>
  <si>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</si>
  <si>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</si>
  <si>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</si>
  <si>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</si>
  <si>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</si>
  <si>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</si>
  <si>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</si>
  <si>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</si>
  <si>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</si>
  <si>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</si>
  <si>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</si>
  <si>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</si>
  <si>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</si>
  <si>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</si>
  <si>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</si>
  <si>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</si>
  <si>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</si>
  <si>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</si>
  <si>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</si>
  <si>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</si>
  <si>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</si>
  <si>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</si>
  <si>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</si>
  <si>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</si>
  <si>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</si>
  <si>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</si>
  <si>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</si>
  <si>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</si>
  <si>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</si>
  <si>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</si>
  <si>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</si>
  <si>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</si>
  <si>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</si>
  <si>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</si>
  <si>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</si>
  <si>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</si>
  <si>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</si>
  <si>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</si>
  <si>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</si>
  <si>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</si>
  <si>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</si>
  <si>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</si>
  <si>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</si>
  <si>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</si>
  <si>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</si>
  <si>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</si>
  <si>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</si>
  <si>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</si>
  <si>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</si>
  <si>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</si>
  <si>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</si>
  <si>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</si>
  <si>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</si>
  <si>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</si>
  <si>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</si>
  <si>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</si>
  <si>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</si>
  <si>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</si>
  <si>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</si>
  <si>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</si>
  <si>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</si>
  <si>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</si>
  <si>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</si>
  <si>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</si>
  <si>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</si>
  <si>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</si>
  <si>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</si>
  <si>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</si>
  <si>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</si>
  <si>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</si>
  <si>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</si>
  <si>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</si>
  <si>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</si>
  <si>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</si>
  <si>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</si>
  <si>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</si>
  <si>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</si>
  <si>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</si>
  <si>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</si>
  <si>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</si>
  <si>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</si>
  <si>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</si>
  <si>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</si>
  <si>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</si>
  <si>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</si>
  <si>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</si>
  <si>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</si>
  <si>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</si>
  <si>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</si>
  <si>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</si>
  <si>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</si>
  <si>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</si>
  <si>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</si>
  <si>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</si>
  <si>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</si>
  <si>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</si>
  <si>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</si>
  <si>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</si>
  <si>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</si>
  <si>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</si>
  <si>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</si>
  <si>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</si>
  <si>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</si>
  <si>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</si>
  <si>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</si>
  <si>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</si>
  <si>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</si>
  <si>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</si>
  <si>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</si>
  <si>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</si>
  <si>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</si>
  <si>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</si>
  <si>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</si>
  <si>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</si>
  <si>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</si>
  <si>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</si>
  <si>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</si>
  <si>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</si>
  <si>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</si>
  <si>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</si>
  <si>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</si>
  <si>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</si>
  <si>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</si>
  <si>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</si>
  <si>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</si>
  <si>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</si>
  <si>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</si>
  <si>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</si>
  <si>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</si>
  <si>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</si>
  <si>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</si>
  <si>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</si>
  <si>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</si>
  <si>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</si>
  <si>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</si>
  <si>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</si>
  <si>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</si>
  <si>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</si>
  <si>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</si>
  <si>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</si>
  <si>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</si>
  <si>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</si>
  <si>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</si>
  <si>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</si>
  <si>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</si>
  <si>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</si>
  <si>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</si>
  <si>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</si>
  <si>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</si>
  <si>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</si>
  <si>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</si>
  <si>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</si>
  <si>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</si>
  <si>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</si>
  <si>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</si>
  <si>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</si>
  <si>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</si>
  <si>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</si>
  <si>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</si>
  <si>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</si>
  <si>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</si>
  <si>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</si>
  <si>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</si>
  <si>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</si>
  <si>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</si>
  <si>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</si>
  <si>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</si>
  <si>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</si>
  <si>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</si>
  <si>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</si>
  <si>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</si>
  <si>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</si>
  <si>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</si>
  <si>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</si>
  <si>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</si>
  <si>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</si>
  <si>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</si>
  <si>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</si>
  <si>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</si>
  <si>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</si>
  <si>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</si>
  <si>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</si>
  <si>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</si>
  <si>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</si>
  <si>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</si>
  <si>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</si>
  <si>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</si>
  <si>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</si>
  <si>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</si>
  <si>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</si>
  <si>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</si>
  <si>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</si>
  <si>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</si>
  <si>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</si>
  <si>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</si>
  <si>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</si>
  <si>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</si>
  <si>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</si>
  <si>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</si>
  <si>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</si>
  <si>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</si>
  <si>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</si>
  <si>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</si>
  <si>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</si>
  <si>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</si>
  <si>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</si>
  <si>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</si>
  <si>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</si>
  <si>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</si>
  <si>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</si>
  <si>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</si>
  <si>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</si>
  <si>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</si>
  <si>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</si>
  <si>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</si>
  <si>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</si>
  <si>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</si>
  <si>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</si>
  <si>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</si>
  <si>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</si>
  <si>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</si>
  <si>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</si>
  <si>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</si>
  <si>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</si>
  <si>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</si>
  <si>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</si>
  <si>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</si>
  <si>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</si>
  <si>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</si>
  <si>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</si>
  <si>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</si>
  <si>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</si>
  <si>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</si>
  <si>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</si>
  <si>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</si>
  <si>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</si>
  <si>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</si>
  <si>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</si>
  <si>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</si>
  <si>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</si>
  <si>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</si>
  <si>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</si>
  <si>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</si>
  <si>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</si>
  <si>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</si>
  <si>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</si>
  <si>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</si>
  <si>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</si>
  <si>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</si>
  <si>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</si>
  <si>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</si>
  <si>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</si>
  <si>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</si>
  <si>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</si>
  <si>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</si>
  <si>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</si>
  <si>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</si>
  <si>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</si>
  <si>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</si>
  <si>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</si>
  <si>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</si>
  <si>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</si>
  <si>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</si>
  <si>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</si>
  <si>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</si>
  <si>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</si>
  <si>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</si>
  <si>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</si>
  <si>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</si>
  <si>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</si>
  <si>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</si>
  <si>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</si>
  <si>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</si>
  <si>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</si>
  <si>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</si>
  <si>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</si>
  <si>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</si>
  <si>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</si>
  <si>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</si>
  <si>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</si>
  <si>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</si>
  <si>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</si>
  <si>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</si>
  <si>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</si>
  <si>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</si>
  <si>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</si>
  <si>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</si>
  <si>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</si>
  <si>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</si>
  <si>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</si>
  <si>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</si>
  <si>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</si>
  <si>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</si>
  <si>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</si>
  <si>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</si>
  <si>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</si>
  <si>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</si>
  <si>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</si>
  <si>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</si>
  <si>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</si>
  <si>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</si>
  <si>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</si>
  <si>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</si>
  <si>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</si>
  <si>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</si>
  <si>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</si>
  <si>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</si>
  <si>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</si>
  <si>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</si>
  <si>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</si>
  <si>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</si>
  <si>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</si>
  <si>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</si>
  <si>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</si>
  <si>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</si>
  <si>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</si>
  <si>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</si>
  <si>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</si>
  <si>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</si>
  <si>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</si>
  <si>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</si>
  <si>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</si>
  <si>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</si>
  <si>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</si>
  <si>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</si>
  <si>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</si>
  <si>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</si>
  <si>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</si>
  <si>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</si>
  <si>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</si>
  <si>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</si>
  <si>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</si>
  <si>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</si>
  <si>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</si>
  <si>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</si>
  <si>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</si>
  <si>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</si>
  <si>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</si>
  <si>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</si>
  <si>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</si>
  <si>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</si>
  <si>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</si>
  <si>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</si>
  <si>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</si>
  <si>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</si>
  <si>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</si>
  <si>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</si>
  <si>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</si>
  <si>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</si>
  <si>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</si>
  <si>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</si>
  <si>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</si>
  <si>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</si>
  <si>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</si>
  <si>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</si>
  <si>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</si>
  <si>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</si>
  <si>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</si>
  <si>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</si>
  <si>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</si>
  <si>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</si>
  <si>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</si>
  <si>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</si>
  <si>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</si>
  <si>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</si>
  <si>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</si>
  <si>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</si>
  <si>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</si>
  <si>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</si>
  <si>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</si>
  <si>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</si>
  <si>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</si>
  <si>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</si>
  <si>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</si>
  <si>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</si>
  <si>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</si>
  <si>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</si>
  <si>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</si>
  <si>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</si>
  <si>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</si>
  <si>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</si>
  <si>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</si>
  <si>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</si>
  <si>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</si>
  <si>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</si>
  <si>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</si>
  <si>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</si>
  <si>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</si>
  <si>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</si>
  <si>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</si>
  <si>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</si>
  <si>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</si>
  <si>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</si>
  <si>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</si>
  <si>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</si>
  <si>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</si>
  <si>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</si>
  <si>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</si>
  <si>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</si>
  <si>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</si>
  <si>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</si>
  <si>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</si>
  <si>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</si>
  <si>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</si>
  <si>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</si>
  <si>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</si>
  <si>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</si>
  <si>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</si>
  <si>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</si>
  <si>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</si>
  <si>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</si>
  <si>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</si>
  <si>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</si>
  <si>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</si>
  <si>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</si>
  <si>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</si>
  <si>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</si>
  <si>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</si>
  <si>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</si>
  <si>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</si>
  <si>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</si>
  <si>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</si>
  <si>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</si>
  <si>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</si>
  <si>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</si>
  <si>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</si>
  <si>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</si>
  <si>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</si>
  <si>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</si>
  <si>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</si>
  <si>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</si>
  <si>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</si>
  <si>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</si>
  <si>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</si>
  <si>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</si>
  <si>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</si>
  <si>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</si>
  <si>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</si>
  <si>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</si>
  <si>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</si>
  <si>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</si>
  <si>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</si>
  <si>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</si>
  <si>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</si>
  <si>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</si>
  <si>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</si>
  <si>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</si>
  <si>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</si>
  <si>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</si>
  <si>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</si>
  <si>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</si>
  <si>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</si>
  <si>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</si>
  <si>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</si>
  <si>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</si>
  <si>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</si>
  <si>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</si>
  <si>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</si>
  <si>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</si>
  <si>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</si>
  <si>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</si>
  <si>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</si>
  <si>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</si>
  <si>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</si>
  <si>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</si>
  <si>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</si>
  <si>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</si>
  <si>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</si>
  <si>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</si>
  <si>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</si>
  <si>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</si>
  <si>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</si>
  <si>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</si>
  <si>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</si>
  <si>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</si>
  <si>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</si>
  <si>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</si>
  <si>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</si>
  <si>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</si>
  <si>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</si>
  <si>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</si>
  <si>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</si>
  <si>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</si>
  <si>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</si>
  <si>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</si>
  <si>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</si>
  <si>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</si>
  <si>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</si>
  <si>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</si>
  <si>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</si>
  <si>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</si>
  <si>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</si>
  <si>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</si>
  <si>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</si>
  <si>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</si>
  <si>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</si>
  <si>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</si>
  <si>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</si>
  <si>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</si>
  <si>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</si>
  <si>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</si>
  <si>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</si>
  <si>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</si>
  <si>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</si>
  <si>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</si>
  <si>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</si>
  <si>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</si>
  <si>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</si>
  <si>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</si>
  <si>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</si>
  <si>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</si>
  <si>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</si>
  <si>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</si>
  <si>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</si>
  <si>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</si>
  <si>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</si>
  <si>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</si>
  <si>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</si>
  <si>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</si>
  <si>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</si>
  <si>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</si>
  <si>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</si>
  <si>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</si>
  <si>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</si>
  <si>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</si>
  <si>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</si>
  <si>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</si>
  <si>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</si>
  <si>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</si>
  <si>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</si>
  <si>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</si>
  <si>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</si>
  <si>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</si>
  <si>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</si>
  <si>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</si>
  <si>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</si>
  <si>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</si>
  <si>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</si>
  <si>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</si>
  <si>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</si>
  <si>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</si>
  <si>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</si>
  <si>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</si>
  <si>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</si>
  <si>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</si>
  <si>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</si>
  <si>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</si>
  <si>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</si>
  <si>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</si>
  <si>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</si>
  <si>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</si>
  <si>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</si>
  <si>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</si>
  <si>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</si>
  <si>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</si>
  <si>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</si>
  <si>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</si>
  <si>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</si>
  <si>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</si>
  <si>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</si>
  <si>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</si>
  <si>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</si>
  <si>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</si>
  <si>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</si>
  <si>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</si>
  <si>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</si>
  <si>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</si>
  <si>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</si>
  <si>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</si>
  <si>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</si>
  <si>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</si>
  <si>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</si>
  <si>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</si>
  <si>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</si>
  <si>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</si>
  <si>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</si>
  <si>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</si>
  <si>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</si>
  <si>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</si>
  <si>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</si>
  <si>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</si>
  <si>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</si>
  <si>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</si>
  <si>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</si>
  <si>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</si>
  <si>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</si>
  <si>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</si>
  <si>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</si>
  <si>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</si>
  <si>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</si>
  <si>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</si>
  <si>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</si>
  <si>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</si>
  <si>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</si>
  <si>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</si>
  <si>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</si>
  <si>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</si>
  <si>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</si>
  <si>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</si>
  <si>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</si>
  <si>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</si>
  <si>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</si>
  <si>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</si>
  <si>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</si>
  <si>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</si>
  <si>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</si>
  <si>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</si>
  <si>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</si>
  <si>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</si>
  <si>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</si>
  <si>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</si>
  <si>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</si>
  <si>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</si>
  <si>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</si>
  <si>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</si>
  <si>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</si>
  <si>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</si>
  <si>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</si>
  <si>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</si>
  <si>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</si>
  <si>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</si>
  <si>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</si>
  <si>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</si>
  <si>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</si>
  <si>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</si>
  <si>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</si>
  <si>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</si>
  <si>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</si>
  <si>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</si>
  <si>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</si>
  <si>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</si>
  <si>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</si>
  <si>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</si>
  <si>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</si>
  <si>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</si>
  <si>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</si>
  <si>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</si>
  <si>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</si>
  <si>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</si>
  <si>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</si>
  <si>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</si>
  <si>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</si>
  <si>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</si>
  <si>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</si>
  <si>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</si>
  <si>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</si>
  <si>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</si>
  <si>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</si>
  <si>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</si>
  <si>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</si>
  <si>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</si>
  <si>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</si>
  <si>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</si>
  <si>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</si>
  <si>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</si>
  <si>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</si>
  <si>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</si>
  <si>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</si>
  <si>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</si>
  <si>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</si>
  <si>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</si>
  <si>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</si>
  <si>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</si>
  <si>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</si>
  <si>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</si>
  <si>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</si>
  <si>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</si>
  <si>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</si>
  <si>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</si>
  <si>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</si>
  <si>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</si>
  <si>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</si>
  <si>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</si>
  <si>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</si>
  <si>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</si>
  <si>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</si>
  <si>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</si>
  <si>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</si>
  <si>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</si>
  <si>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</si>
  <si>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</si>
  <si>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</si>
  <si>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</si>
  <si>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</si>
  <si>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</si>
  <si>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</si>
  <si>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</si>
  <si>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</si>
  <si>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</si>
  <si>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</si>
  <si>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</si>
  <si>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</si>
  <si>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</si>
  <si>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</si>
  <si>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</si>
  <si>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</si>
  <si>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</si>
  <si>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</si>
  <si>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</si>
  <si>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</si>
  <si>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</si>
  <si>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</si>
  <si>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</si>
  <si>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</si>
  <si>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</si>
  <si>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</si>
  <si>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</si>
  <si>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</si>
  <si>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</si>
  <si>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</si>
  <si>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</si>
  <si>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</si>
  <si>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</si>
  <si>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</si>
  <si>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</si>
  <si>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</si>
  <si>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</si>
  <si>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</si>
  <si>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</si>
  <si>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</si>
  <si>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</si>
  <si>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</si>
  <si>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</si>
  <si>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</si>
  <si>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</si>
  <si>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</si>
  <si>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</si>
  <si>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</si>
  <si>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</si>
  <si>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</si>
  <si>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</si>
  <si>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</si>
  <si>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</si>
  <si>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</si>
  <si>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</si>
  <si>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</si>
  <si>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</si>
  <si>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</si>
  <si>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</si>
  <si>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</si>
  <si>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</si>
  <si>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</si>
  <si>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</si>
  <si>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</si>
  <si>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</si>
  <si>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</si>
  <si>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</si>
  <si>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</si>
  <si>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</si>
  <si>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</si>
  <si>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</si>
  <si>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</si>
  <si>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</si>
  <si>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</si>
  <si>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</si>
  <si>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</si>
  <si>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</si>
  <si>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</si>
  <si>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</si>
  <si>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</si>
  <si>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</si>
  <si>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</si>
  <si>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</si>
  <si>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</si>
  <si>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</si>
  <si>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</si>
  <si>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</si>
  <si>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</si>
  <si>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</si>
  <si>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</si>
  <si>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</si>
  <si>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</si>
  <si>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</si>
  <si>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</si>
  <si>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</si>
  <si>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</si>
  <si>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</si>
  <si>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</si>
  <si>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</si>
  <si>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</si>
  <si>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</si>
  <si>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</si>
  <si>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</si>
  <si>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</si>
  <si>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</si>
  <si>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</si>
  <si>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</si>
  <si>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</si>
  <si>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</si>
  <si>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</si>
  <si>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</si>
  <si>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</si>
  <si>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</si>
  <si>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</si>
  <si>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</si>
  <si>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</si>
  <si>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</si>
  <si>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</si>
  <si>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</si>
  <si>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</si>
  <si>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</si>
  <si>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</si>
  <si>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</si>
  <si>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</si>
  <si>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</si>
  <si>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</si>
  <si>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</si>
  <si>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</si>
  <si>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</si>
  <si>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</si>
  <si>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</si>
  <si>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</si>
  <si>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</si>
  <si>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</si>
  <si>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</si>
  <si>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</si>
  <si>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</si>
  <si>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</si>
  <si>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</si>
  <si>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</si>
  <si>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</si>
  <si>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</si>
  <si>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</si>
  <si>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</si>
  <si>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</si>
  <si>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</si>
  <si>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</si>
  <si>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</si>
  <si>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</si>
  <si>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</si>
  <si>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</si>
  <si>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</si>
  <si>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</si>
  <si>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</si>
  <si>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</si>
  <si>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</si>
  <si>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</si>
  <si>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</si>
  <si>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</si>
  <si>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</si>
  <si>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</si>
  <si>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</si>
  <si>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</si>
  <si>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</si>
  <si>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</si>
  <si>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</si>
  <si>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</si>
  <si>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</si>
  <si>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</si>
  <si>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</si>
  <si>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</si>
  <si>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</si>
  <si>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</si>
  <si>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</si>
  <si>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</si>
  <si>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</si>
  <si>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</si>
  <si>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</si>
  <si>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</si>
  <si>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</si>
  <si>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</si>
  <si>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</si>
  <si>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</si>
  <si>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</si>
  <si>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</si>
  <si>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</si>
  <si>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</si>
  <si>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</si>
  <si>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</si>
  <si>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</si>
  <si>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</si>
  <si>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</si>
  <si>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</si>
  <si>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</si>
  <si>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</si>
  <si>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</si>
  <si>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</si>
  <si>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</si>
  <si>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</si>
  <si>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</si>
  <si>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</si>
  <si>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</si>
  <si>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</si>
  <si>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</si>
  <si>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</si>
  <si>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</si>
  <si>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</si>
  <si>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</si>
  <si>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</si>
  <si>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</si>
  <si>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</si>
  <si>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</si>
  <si>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</si>
  <si>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</si>
  <si>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</si>
  <si>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</si>
  <si>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</si>
  <si>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</si>
  <si>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</si>
  <si>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</si>
  <si>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</si>
  <si>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</si>
  <si>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</si>
  <si>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</si>
  <si>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</si>
  <si>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</si>
  <si>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</si>
  <si>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</si>
  <si>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</si>
  <si>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</si>
  <si>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</si>
  <si>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</si>
  <si>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</si>
  <si>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</si>
  <si>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</si>
  <si>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</si>
  <si>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</si>
  <si>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</si>
  <si>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</si>
  <si>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</si>
  <si>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</si>
  <si>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</si>
  <si>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</si>
  <si>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</si>
  <si>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</si>
  <si>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</si>
  <si>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</si>
  <si>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</si>
  <si>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</si>
  <si>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</si>
  <si>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</si>
  <si>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</si>
  <si>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</si>
  <si>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</si>
  <si>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</si>
  <si>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</si>
  <si>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</si>
  <si>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</si>
  <si>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</si>
  <si>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</si>
  <si>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</si>
  <si>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</si>
  <si>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</si>
  <si>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</si>
  <si>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</si>
  <si>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</si>
  <si>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</si>
  <si>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</si>
  <si>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</si>
  <si>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</si>
  <si>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</si>
  <si>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</si>
  <si>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</si>
  <si>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</si>
  <si>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</si>
  <si>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</si>
  <si>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</si>
  <si>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</si>
  <si>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</si>
  <si>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</si>
  <si>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</si>
  <si>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</si>
  <si>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</si>
  <si>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</si>
  <si>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</si>
  <si>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</si>
  <si>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</si>
  <si>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</si>
  <si>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</si>
  <si>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</si>
  <si>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</si>
  <si>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</si>
  <si>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</si>
  <si>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</si>
  <si>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</si>
  <si>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</si>
  <si>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</si>
  <si>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</si>
  <si>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</si>
  <si>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</si>
  <si>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</si>
  <si>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</si>
  <si>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</si>
  <si>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</si>
  <si>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</si>
  <si>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</si>
  <si>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</si>
  <si>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</si>
  <si>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</si>
  <si>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</si>
  <si>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</si>
  <si>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</si>
  <si>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</si>
  <si>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</si>
  <si>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</si>
  <si>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</si>
  <si>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</si>
  <si>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</si>
  <si>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</si>
  <si>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</si>
  <si>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</si>
  <si>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</si>
  <si>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</si>
  <si>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</si>
  <si>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</si>
  <si>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</si>
  <si>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</si>
  <si>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</si>
  <si>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</si>
  <si>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</si>
  <si>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</si>
  <si>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</si>
  <si>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</si>
  <si>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</si>
  <si>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</si>
  <si>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</si>
  <si>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</si>
  <si>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</si>
  <si>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</si>
  <si>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</si>
  <si>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</si>
  <si>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</si>
  <si>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</si>
  <si>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</si>
  <si>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</si>
  <si>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</si>
  <si>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</si>
  <si>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</si>
  <si>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</si>
  <si>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</si>
  <si>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</si>
  <si>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</si>
  <si>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</si>
  <si>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</si>
  <si>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</si>
  <si>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</si>
  <si>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</si>
  <si>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</si>
  <si>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</si>
  <si>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</si>
  <si>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</si>
  <si>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</si>
  <si>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</si>
  <si>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</si>
  <si>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</si>
  <si>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</si>
  <si>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</si>
  <si>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</si>
  <si>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</si>
  <si>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</si>
  <si>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</si>
  <si>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</si>
  <si>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</si>
  <si>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</si>
  <si>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</si>
  <si>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</si>
  <si>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</si>
  <si>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</si>
  <si>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</si>
  <si>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</si>
  <si>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</si>
  <si>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</si>
  <si>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</si>
  <si>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</si>
  <si>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</si>
  <si>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</si>
  <si>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</si>
  <si>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</si>
  <si>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</si>
  <si>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</si>
  <si>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</si>
  <si>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</si>
  <si>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</si>
  <si>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</si>
  <si>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</si>
  <si>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</si>
  <si>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</si>
  <si>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</si>
  <si>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</si>
  <si>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</si>
  <si>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</si>
  <si>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</si>
  <si>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</si>
  <si>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</si>
  <si>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</si>
  <si>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</si>
  <si>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</si>
  <si>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</si>
  <si>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</si>
  <si>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</si>
  <si>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</si>
  <si>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</si>
  <si>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</si>
  <si>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</si>
  <si>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</si>
  <si>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</si>
  <si>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</si>
  <si>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</si>
  <si>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</si>
  <si>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</si>
  <si>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</si>
  <si>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</si>
  <si>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</si>
  <si>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</si>
  <si>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</si>
  <si>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</si>
  <si>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</si>
  <si>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</si>
  <si>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</si>
  <si>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</si>
  <si>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</si>
  <si>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</si>
  <si>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</si>
  <si>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</si>
  <si>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</si>
  <si>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</si>
  <si>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</si>
  <si>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</si>
  <si>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</si>
  <si>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</si>
  <si>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</si>
  <si>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</si>
  <si>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</si>
  <si>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</si>
  <si>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</si>
  <si>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</si>
  <si>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</si>
  <si>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</si>
  <si>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</si>
  <si>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</si>
  <si>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</si>
  <si>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</si>
  <si>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</si>
  <si>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</si>
  <si>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</si>
  <si>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</si>
  <si>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</si>
  <si>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</si>
  <si>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</si>
  <si>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</si>
  <si>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</si>
  <si>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</si>
  <si>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</si>
  <si>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</si>
  <si>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</si>
  <si>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</si>
  <si>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</si>
  <si>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</si>
  <si>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</si>
  <si>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</si>
  <si>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</si>
  <si>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</si>
  <si>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</si>
  <si>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</si>
  <si>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</si>
  <si>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</si>
  <si>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</si>
  <si>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</si>
  <si>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</si>
  <si>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</si>
  <si>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</si>
  <si>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</si>
  <si>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</si>
  <si>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</si>
  <si>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</si>
  <si>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</si>
  <si>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</si>
  <si>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</si>
  <si>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</si>
  <si>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</si>
  <si>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</si>
  <si>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</si>
  <si>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</si>
  <si>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</si>
  <si>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</si>
  <si>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</si>
  <si>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</si>
  <si>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</si>
  <si>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</si>
  <si>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</si>
  <si>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</si>
  <si>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</si>
  <si>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</si>
  <si>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</si>
  <si>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</si>
  <si>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</si>
  <si>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</si>
  <si>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</si>
  <si>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</si>
  <si>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</si>
  <si>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</si>
  <si>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</si>
  <si>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</si>
  <si>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</si>
  <si>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</si>
  <si>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</si>
  <si>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</si>
  <si>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</si>
  <si>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</si>
  <si>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</si>
  <si>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</si>
  <si>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</si>
  <si>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</si>
  <si>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</si>
  <si>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</si>
  <si>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</si>
  <si>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</si>
  <si>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</si>
  <si>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</si>
  <si>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</si>
  <si>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</si>
  <si>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</si>
  <si>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</si>
  <si>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</si>
  <si>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</si>
  <si>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</si>
  <si>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</si>
  <si>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</si>
  <si>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</si>
  <si>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</si>
  <si>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</si>
  <si>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</si>
  <si>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</si>
  <si>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</si>
  <si>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</si>
  <si>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</si>
  <si>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</si>
  <si>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</si>
  <si>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</si>
  <si>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</si>
  <si>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</si>
  <si>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</si>
  <si>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</si>
  <si>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</si>
  <si>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</si>
  <si>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</si>
  <si>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</si>
  <si>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</si>
  <si>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</si>
  <si>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</si>
  <si>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</si>
  <si>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</si>
  <si>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</si>
  <si>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</si>
  <si>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</si>
  <si>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</si>
  <si>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</si>
  <si>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</si>
  <si>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</si>
  <si>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</si>
  <si>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</si>
  <si>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</si>
  <si>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</si>
  <si>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</si>
  <si>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</si>
  <si>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</si>
  <si>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</si>
  <si>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</si>
  <si>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</si>
  <si>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</si>
  <si>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</si>
  <si>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</si>
  <si>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</si>
  <si>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</si>
  <si>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</si>
  <si>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</si>
  <si>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</si>
  <si>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</si>
  <si>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</si>
  <si>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</si>
  <si>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</si>
  <si>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</si>
  <si>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</si>
  <si>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</si>
  <si>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</si>
  <si>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</si>
  <si>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</si>
  <si>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</si>
  <si>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</si>
  <si>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</si>
  <si>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</si>
  <si>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</si>
  <si>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</si>
  <si>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</si>
  <si>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</si>
  <si>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</si>
  <si>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</si>
  <si>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</si>
  <si>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</si>
  <si>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</si>
  <si>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</si>
  <si>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</si>
  <si>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</si>
  <si>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</si>
  <si>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</si>
  <si>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</si>
  <si>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</si>
  <si>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</si>
  <si>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</si>
  <si>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</si>
  <si>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</si>
  <si>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</si>
  <si>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</si>
  <si>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</si>
  <si>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</si>
  <si>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</si>
  <si>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</si>
  <si>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</si>
  <si>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</si>
  <si>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</si>
  <si>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</si>
  <si>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</si>
  <si>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</si>
  <si>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</si>
  <si>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</si>
  <si>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</si>
  <si>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</si>
  <si>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</si>
  <si>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</si>
  <si>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</si>
  <si>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</si>
  <si>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</si>
  <si>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</si>
  <si>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</si>
  <si>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</si>
  <si>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</si>
  <si>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</si>
  <si>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</si>
  <si>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</si>
  <si>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</si>
  <si>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</si>
  <si>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</si>
  <si>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</si>
  <si>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</si>
  <si>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</si>
  <si>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</si>
  <si>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</si>
  <si>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</si>
  <si>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</si>
  <si>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</si>
  <si>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</si>
  <si>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</si>
  <si>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</si>
  <si>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</si>
  <si>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</si>
  <si>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</si>
  <si>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</si>
  <si>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</si>
  <si>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</si>
  <si>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</si>
  <si>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</si>
  <si>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</si>
  <si>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</si>
  <si>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</si>
  <si>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</si>
  <si>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</si>
  <si>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</si>
  <si>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</si>
  <si>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</si>
  <si>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</si>
  <si>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</si>
  <si>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</si>
  <si>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</si>
  <si>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</si>
  <si>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</si>
  <si>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</si>
  <si>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</si>
  <si>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</si>
  <si>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</si>
  <si>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</si>
  <si>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</si>
  <si>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</si>
  <si>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</si>
  <si>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</si>
  <si>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</si>
  <si>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</si>
  <si>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</si>
  <si>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</si>
  <si>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</si>
  <si>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</si>
  <si>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</si>
  <si>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</si>
  <si>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</si>
  <si>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</si>
  <si>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</si>
  <si>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</si>
  <si>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</si>
  <si>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</si>
  <si>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</si>
  <si>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</si>
  <si>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</si>
  <si>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</si>
  <si>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</si>
  <si>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</si>
  <si>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</si>
  <si>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</si>
  <si>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</si>
  <si>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</si>
  <si>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</si>
  <si>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</si>
  <si>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</si>
  <si>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</si>
  <si>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</si>
  <si>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</si>
  <si>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</si>
  <si>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</si>
  <si>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</si>
  <si>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</si>
  <si>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</si>
  <si>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</si>
  <si>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</si>
  <si>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</si>
  <si>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</si>
  <si>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</si>
  <si>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</si>
  <si>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</si>
  <si>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</si>
  <si>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</si>
  <si>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</si>
  <si>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</si>
  <si>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</si>
  <si>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</si>
  <si>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</si>
  <si>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</si>
  <si>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</si>
  <si>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</si>
  <si>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</si>
  <si>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</si>
  <si>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</si>
  <si>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</si>
  <si>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</si>
  <si>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</si>
  <si>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</si>
  <si>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</si>
  <si>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</si>
  <si>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</si>
  <si>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</si>
  <si>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</si>
  <si>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</si>
  <si>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</si>
  <si>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</si>
  <si>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</si>
  <si>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</si>
  <si>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</si>
  <si>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</si>
  <si>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</si>
  <si>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</si>
  <si>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</si>
  <si>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</si>
  <si>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</si>
  <si>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</si>
  <si>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</si>
  <si>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</si>
  <si>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</si>
  <si>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</si>
  <si>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</si>
  <si>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</si>
  <si>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</si>
  <si>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</si>
  <si>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</si>
  <si>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</si>
  <si>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</si>
  <si>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</si>
  <si>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</si>
  <si>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</si>
  <si>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</si>
  <si>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</si>
  <si>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</si>
  <si>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</si>
  <si>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</si>
  <si>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</si>
  <si>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</si>
  <si>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</si>
  <si>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</si>
  <si>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</si>
  <si>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</si>
  <si>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</si>
  <si>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</si>
  <si>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</si>
  <si>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</si>
  <si>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</si>
  <si>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</si>
  <si>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</si>
  <si>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</si>
  <si>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</si>
  <si>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</si>
  <si>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</si>
  <si>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</si>
  <si>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</si>
  <si>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</si>
  <si>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</si>
  <si>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</si>
  <si>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</si>
  <si>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</si>
  <si>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</si>
  <si>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</si>
  <si>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</si>
  <si>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</si>
  <si>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</si>
  <si>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</si>
  <si>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</si>
  <si>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</si>
  <si>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</si>
  <si>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</si>
  <si>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</si>
  <si>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</si>
  <si>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</si>
  <si>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</si>
  <si>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</si>
  <si>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</si>
  <si>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</si>
  <si>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</si>
  <si>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</si>
  <si>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</si>
  <si>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</si>
  <si>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</si>
  <si>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</si>
  <si>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</si>
  <si>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</si>
  <si>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</si>
  <si>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</si>
  <si>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</si>
  <si>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</si>
  <si>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</si>
  <si>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</si>
  <si>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</si>
  <si>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</si>
  <si>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</si>
  <si>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</si>
  <si>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</si>
  <si>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</si>
  <si>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</si>
  <si>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</si>
  <si>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</si>
  <si>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</si>
  <si>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</si>
  <si>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</si>
  <si>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</si>
  <si>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</si>
  <si>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</si>
  <si>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</si>
  <si>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</si>
  <si>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</si>
  <si>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</si>
  <si>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</si>
  <si>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</si>
  <si>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</si>
  <si>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</si>
  <si>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</si>
  <si>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</si>
  <si>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</si>
  <si>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</si>
  <si>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</si>
  <si>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</si>
  <si>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</si>
  <si>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</si>
  <si>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</si>
  <si>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</si>
  <si>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</si>
  <si>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</si>
  <si>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</si>
  <si>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</si>
  <si>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</si>
  <si>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</si>
  <si>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</si>
  <si>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</si>
  <si>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</si>
  <si>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</si>
  <si>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</si>
  <si>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</si>
  <si>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</si>
  <si>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</si>
  <si>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</si>
  <si>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</si>
  <si>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</si>
  <si>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</si>
  <si>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</si>
  <si>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</si>
  <si>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</si>
  <si>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</si>
  <si>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</si>
  <si>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</si>
  <si>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</si>
  <si>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</si>
  <si>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</si>
  <si>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</si>
  <si>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</si>
  <si>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</si>
  <si>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</si>
  <si>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</si>
  <si>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</si>
  <si>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</si>
  <si>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</si>
  <si>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</si>
  <si>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</si>
  <si>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</si>
  <si>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</si>
  <si>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</si>
  <si>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</si>
  <si>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</si>
  <si>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</si>
  <si>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</si>
  <si>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</si>
  <si>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</si>
  <si>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</si>
  <si>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</si>
  <si>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</si>
  <si>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</si>
  <si>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</si>
  <si>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</si>
  <si>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</si>
  <si>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</si>
  <si>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</si>
  <si>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</si>
  <si>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</si>
  <si>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</si>
  <si>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</si>
  <si>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</si>
  <si>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</si>
  <si>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</si>
  <si>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</si>
  <si>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</si>
  <si>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</si>
  <si>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</si>
  <si>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</si>
  <si>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</si>
  <si>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</si>
  <si>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</si>
  <si>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</si>
  <si>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</si>
  <si>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</si>
  <si>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</si>
  <si>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</si>
  <si>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</si>
  <si>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</si>
  <si>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</si>
  <si>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</si>
  <si>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</si>
  <si>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</si>
  <si>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</si>
  <si>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</si>
  <si>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</si>
  <si>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</si>
  <si>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</si>
  <si>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</si>
  <si>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</si>
  <si>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</si>
  <si>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</si>
  <si>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</si>
  <si>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</si>
  <si>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</si>
  <si>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</si>
  <si>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</si>
  <si>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</si>
  <si>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</si>
  <si>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</si>
  <si>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</si>
  <si>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</si>
  <si>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</si>
  <si>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</si>
  <si>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</si>
  <si>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</si>
  <si>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</si>
  <si>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</si>
  <si>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</si>
  <si>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</si>
  <si>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</si>
  <si>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</si>
  <si>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</si>
  <si>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</si>
  <si>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</si>
  <si>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</si>
  <si>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</si>
  <si>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</si>
  <si>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</si>
  <si>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</si>
  <si>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</si>
  <si>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</si>
  <si>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</si>
  <si>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</si>
  <si>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</si>
  <si>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</si>
  <si>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</si>
  <si>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</si>
  <si>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</si>
  <si>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</si>
  <si>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</si>
  <si>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</si>
  <si>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</si>
  <si>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</si>
  <si>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</si>
  <si>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</si>
  <si>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</si>
  <si>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</si>
  <si>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</si>
  <si>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</si>
  <si>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</si>
  <si>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</si>
  <si>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</si>
  <si>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</si>
  <si>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</si>
  <si>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</si>
  <si>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</si>
  <si>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</si>
  <si>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</si>
  <si>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</si>
  <si>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</si>
  <si>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</si>
  <si>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</si>
  <si>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</si>
  <si>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</si>
  <si>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</si>
  <si>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</si>
  <si>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</si>
  <si>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</si>
  <si>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</si>
  <si>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</si>
  <si>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</si>
  <si>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</si>
  <si>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</si>
  <si>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</si>
  <si>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</si>
  <si>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</si>
  <si>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</si>
  <si>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</si>
  <si>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</si>
  <si>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</si>
  <si>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</si>
  <si>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</si>
  <si>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</si>
  <si>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</si>
  <si>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</si>
  <si>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</si>
  <si>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</si>
  <si>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</si>
  <si>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</si>
  <si>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</si>
  <si>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</si>
  <si>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</si>
  <si>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</si>
  <si>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</si>
  <si>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</si>
  <si>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</si>
  <si>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</si>
  <si>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</si>
  <si>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</si>
  <si>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</si>
  <si>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</si>
  <si>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</si>
  <si>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</si>
  <si>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</si>
  <si>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</si>
  <si>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</si>
  <si>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</si>
  <si>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</si>
  <si>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</si>
  <si>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</si>
  <si>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</si>
  <si>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</si>
  <si>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</si>
  <si>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</si>
  <si>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</si>
  <si>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</si>
  <si>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</si>
  <si>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</si>
  <si>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</si>
  <si>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</si>
  <si>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</si>
  <si>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</si>
  <si>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</si>
  <si>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</si>
  <si>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</si>
  <si>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</si>
  <si>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</si>
  <si>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</si>
  <si>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</si>
  <si>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</si>
  <si>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</si>
  <si>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</si>
  <si>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</si>
  <si>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</si>
  <si>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</si>
  <si>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</si>
  <si>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</si>
  <si>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</si>
  <si>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</si>
  <si>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</si>
  <si>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</si>
  <si>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</si>
  <si>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</si>
  <si>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</si>
  <si>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</si>
  <si>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</si>
  <si>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</si>
  <si>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</si>
  <si>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</si>
  <si>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</si>
  <si>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</si>
  <si>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</si>
  <si>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</si>
  <si>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</si>
  <si>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</si>
  <si>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</si>
  <si>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</si>
  <si>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</si>
  <si>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</si>
  <si>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</si>
  <si>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</si>
  <si>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</si>
  <si>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</si>
  <si>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</si>
  <si>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</si>
  <si>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</si>
  <si>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</si>
  <si>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</si>
  <si>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</si>
  <si>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</si>
  <si>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</si>
  <si>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</si>
  <si>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</si>
  <si>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</si>
  <si>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</si>
  <si>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</si>
  <si>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</si>
  <si>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</si>
  <si>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</si>
  <si>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</si>
  <si>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</si>
  <si>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</si>
  <si>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</si>
  <si>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</si>
  <si>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</si>
  <si>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</si>
  <si>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</si>
  <si>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</si>
  <si>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</si>
  <si>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</si>
  <si>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</si>
  <si>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</si>
  <si>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</si>
  <si>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</si>
  <si>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</si>
  <si>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</si>
  <si>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</si>
  <si>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</si>
  <si>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</si>
  <si>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</si>
  <si>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</si>
  <si>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</si>
  <si>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</si>
  <si>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</si>
  <si>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</si>
  <si>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</si>
  <si>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</si>
  <si>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</si>
  <si>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</si>
  <si>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</si>
  <si>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</si>
  <si>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</si>
  <si>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</si>
  <si>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</si>
  <si>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</si>
  <si>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</si>
  <si>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</si>
  <si>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</si>
  <si>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</si>
  <si>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</si>
  <si>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</si>
  <si>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</si>
  <si>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</si>
  <si>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</si>
  <si>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</si>
  <si>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</si>
  <si>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</si>
  <si>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</si>
  <si>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</si>
  <si>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</si>
  <si>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</si>
  <si>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</si>
  <si>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</si>
  <si>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</si>
  <si>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</si>
  <si>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</si>
  <si>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</si>
  <si>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</si>
  <si>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</si>
  <si>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</si>
  <si>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</si>
  <si>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</si>
  <si>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</si>
  <si>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</si>
  <si>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</si>
  <si>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</si>
  <si>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</si>
  <si>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</si>
  <si>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</si>
  <si>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</si>
  <si>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</si>
  <si>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</si>
  <si>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</si>
  <si>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</si>
  <si>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</si>
  <si>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</si>
  <si>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</si>
  <si>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</si>
  <si>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</si>
  <si>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</si>
  <si>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</si>
  <si>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</si>
  <si>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</si>
  <si>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</si>
  <si>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</si>
  <si>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</si>
  <si>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</si>
  <si>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</si>
  <si>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</si>
  <si>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</si>
  <si>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</si>
  <si>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</si>
  <si>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</si>
  <si>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</si>
  <si>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</si>
  <si>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</si>
  <si>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</si>
  <si>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</si>
  <si>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</si>
  <si>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</si>
  <si>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</si>
  <si>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</si>
  <si>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</si>
  <si>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</si>
  <si>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</si>
  <si>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</si>
  <si>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</si>
  <si>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</si>
  <si>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</si>
  <si>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</si>
  <si>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</si>
  <si>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</si>
  <si>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</si>
  <si>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</si>
  <si>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</si>
  <si>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</si>
  <si>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</si>
  <si>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</si>
  <si>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</si>
  <si>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</si>
  <si>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</si>
  <si>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</si>
  <si>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</si>
  <si>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</si>
  <si>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</si>
  <si>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</si>
  <si>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</si>
  <si>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</si>
  <si>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</si>
  <si>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</si>
  <si>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</si>
  <si>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</si>
  <si>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</si>
  <si>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</si>
  <si>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</si>
  <si>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</si>
  <si>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</si>
  <si>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</si>
  <si>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</si>
  <si>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</si>
  <si>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</si>
  <si>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</si>
  <si>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</si>
  <si>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</si>
  <si>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</si>
  <si>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</si>
  <si>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</si>
  <si>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</si>
  <si>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</si>
  <si>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</si>
  <si>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</si>
  <si>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</si>
  <si>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</si>
  <si>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</si>
  <si>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</si>
  <si>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</si>
  <si>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</si>
  <si>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</si>
  <si>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</si>
  <si>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</si>
  <si>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</si>
  <si>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</si>
  <si>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</si>
  <si>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</si>
  <si>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</si>
  <si>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</si>
  <si>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</si>
  <si>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</si>
  <si>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</si>
  <si>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</si>
  <si>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</si>
  <si>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</si>
  <si>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</si>
  <si>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</si>
  <si>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</si>
  <si>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</si>
  <si>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</si>
  <si>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</si>
  <si>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</si>
  <si>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</si>
  <si>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</si>
  <si>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</si>
  <si>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</si>
  <si>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</si>
  <si>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</si>
  <si>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</si>
  <si>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</si>
  <si>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</si>
  <si>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</si>
  <si>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</si>
  <si>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</si>
  <si>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</si>
  <si>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</si>
  <si>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</si>
  <si>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</si>
  <si>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</si>
  <si>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</si>
  <si>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</si>
  <si>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</si>
  <si>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</si>
  <si>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</si>
  <si>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</si>
  <si>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</si>
  <si>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</si>
  <si>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</si>
  <si>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</si>
  <si>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</si>
  <si>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</si>
  <si>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</si>
  <si>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</si>
  <si>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</si>
  <si>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</si>
  <si>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</si>
  <si>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</si>
  <si>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</si>
  <si>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</si>
  <si>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</si>
  <si>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</si>
  <si>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</si>
  <si>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</si>
  <si>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</si>
  <si>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</si>
  <si>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</si>
  <si>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</si>
  <si>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</si>
  <si>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</si>
  <si>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</si>
  <si>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</si>
  <si>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</si>
  <si>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</si>
  <si>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</si>
  <si>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</si>
  <si>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</si>
  <si>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</si>
  <si>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</si>
  <si>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</si>
  <si>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</si>
  <si>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</si>
  <si>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</si>
  <si>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</si>
  <si>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</si>
  <si>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</si>
  <si>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</si>
  <si>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</si>
  <si>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</si>
  <si>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</si>
  <si>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</si>
  <si>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</si>
  <si>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</si>
  <si>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</si>
  <si>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</si>
  <si>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</si>
  <si>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</si>
  <si>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</si>
  <si>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</si>
  <si>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</si>
  <si>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</si>
  <si>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</si>
  <si>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</si>
  <si>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</si>
  <si>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</si>
  <si>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</si>
  <si>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</si>
  <si>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</si>
  <si>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</si>
  <si>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</si>
  <si>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</si>
  <si>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</si>
  <si>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</si>
  <si>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</si>
  <si>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</si>
  <si>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</si>
  <si>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</si>
  <si>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</si>
  <si>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</si>
  <si>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</si>
  <si>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</si>
  <si>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</si>
  <si>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</si>
  <si>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</si>
  <si>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</si>
  <si>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</si>
  <si>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</si>
  <si>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</si>
  <si>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</si>
  <si>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</si>
  <si>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</si>
  <si>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</si>
  <si>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</si>
  <si>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</si>
  <si>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</si>
  <si>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</si>
  <si>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</si>
  <si>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</si>
  <si>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</si>
  <si>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</si>
  <si>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</si>
  <si>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</si>
  <si>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</si>
  <si>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</si>
  <si>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</si>
  <si>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</si>
  <si>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</si>
  <si>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</si>
  <si>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</si>
  <si>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</si>
  <si>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</si>
  <si>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</si>
  <si>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</si>
  <si>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</si>
  <si>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</si>
  <si>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</si>
  <si>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</si>
  <si>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</si>
  <si>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</si>
  <si>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</si>
  <si>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</si>
  <si>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</si>
  <si>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</si>
  <si>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</si>
  <si>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</si>
  <si>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</si>
  <si>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</si>
  <si>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</si>
  <si>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</si>
  <si>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</si>
  <si>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</si>
  <si>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</si>
  <si>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</si>
  <si>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</si>
  <si>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</si>
  <si>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</si>
  <si>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</si>
  <si>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</si>
  <si>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</si>
  <si>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</si>
  <si>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</si>
  <si>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</si>
  <si>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</si>
  <si>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</si>
  <si>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</si>
  <si>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</si>
  <si>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</si>
  <si>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</si>
  <si>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</si>
  <si>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</si>
  <si>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</si>
  <si>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</si>
  <si>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</si>
  <si>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</si>
  <si>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</si>
  <si>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</si>
  <si>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</si>
  <si>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</si>
  <si>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</si>
  <si>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</si>
  <si>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</si>
  <si>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</si>
  <si>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</si>
  <si>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</si>
  <si>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</si>
  <si>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</si>
  <si>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</si>
  <si>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</si>
  <si>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</si>
  <si>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</si>
  <si>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</si>
  <si>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</si>
  <si>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</si>
  <si>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</si>
  <si>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</si>
  <si>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</si>
  <si>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</si>
  <si>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</si>
  <si>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</si>
  <si>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</si>
  <si>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</si>
  <si>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</si>
  <si>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</si>
  <si>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</si>
  <si>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</si>
  <si>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</si>
  <si>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</si>
  <si>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</si>
  <si>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</si>
  <si>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</si>
  <si>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</si>
  <si>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</si>
  <si>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</si>
  <si>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</si>
  <si>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</si>
  <si>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</si>
  <si>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</si>
  <si>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</si>
  <si>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</si>
  <si>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</si>
  <si>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</si>
  <si>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</si>
  <si>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</si>
  <si>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</si>
  <si>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</si>
  <si>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</si>
  <si>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</si>
  <si>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</si>
  <si>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</si>
  <si>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</si>
  <si>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</si>
  <si>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</si>
  <si>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</si>
  <si>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</si>
  <si>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</si>
  <si>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</si>
  <si>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</si>
  <si>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</si>
  <si>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</si>
  <si>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</si>
  <si>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</si>
  <si>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</si>
  <si>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</si>
  <si>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</si>
  <si>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</si>
  <si>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</si>
  <si>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</si>
  <si>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</si>
  <si>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</si>
  <si>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</si>
  <si>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</si>
  <si>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</si>
  <si>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</si>
  <si>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</si>
  <si>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</si>
  <si>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</si>
  <si>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</si>
  <si>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</si>
  <si>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</si>
  <si>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</si>
  <si>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</si>
  <si>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</si>
  <si>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</si>
  <si>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</si>
  <si>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</si>
  <si>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</si>
  <si>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</si>
  <si>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</si>
  <si>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</si>
  <si>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</si>
  <si>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</si>
  <si>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</si>
  <si>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</si>
  <si>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</si>
  <si>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</si>
  <si>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</si>
  <si>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</si>
  <si>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</si>
  <si>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</si>
  <si>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</si>
  <si>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</si>
  <si>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</si>
  <si>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</si>
  <si>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</si>
  <si>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</si>
  <si>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</si>
  <si>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</si>
  <si>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</si>
  <si>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</si>
  <si>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</si>
  <si>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</si>
  <si>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</si>
  <si>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</si>
  <si>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</si>
  <si>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</si>
  <si>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</si>
  <si>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</si>
  <si>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</si>
  <si>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</si>
  <si>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</si>
  <si>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</si>
  <si>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</si>
  <si>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</si>
  <si>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</si>
  <si>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</si>
  <si>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</si>
  <si>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</si>
  <si>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</si>
  <si>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</si>
  <si>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</si>
  <si>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</si>
  <si>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</si>
  <si>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</si>
  <si>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</si>
  <si>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</si>
  <si>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</si>
  <si>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</si>
  <si>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</si>
  <si>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</si>
  <si>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</si>
  <si>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</si>
  <si>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</si>
  <si>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</si>
  <si>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</si>
  <si>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</si>
  <si>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</si>
  <si>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</si>
  <si>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</si>
  <si>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</si>
  <si>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</si>
  <si>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</si>
  <si>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</si>
  <si>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</si>
  <si>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</si>
  <si>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</si>
  <si>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</si>
  <si>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</si>
  <si>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</si>
  <si>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</si>
  <si>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</si>
  <si>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</si>
  <si>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</si>
  <si>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</si>
  <si>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</si>
  <si>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</si>
  <si>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</si>
  <si>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</si>
  <si>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</si>
  <si>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</si>
  <si>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</si>
  <si>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</si>
  <si>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</si>
  <si>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</si>
  <si>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</si>
  <si>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</si>
  <si>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</si>
  <si>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</si>
  <si>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</si>
  <si>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</si>
  <si>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</si>
  <si>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</si>
  <si>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</si>
  <si>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</si>
  <si>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</si>
  <si>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</si>
  <si>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</si>
  <si>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</si>
  <si>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</si>
  <si>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</si>
  <si>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</si>
  <si>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</si>
  <si>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</si>
  <si>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</si>
  <si>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</si>
  <si>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</si>
  <si>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</si>
  <si>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</si>
  <si>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</si>
  <si>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</si>
  <si>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</si>
  <si>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</si>
  <si>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</si>
  <si>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</si>
  <si>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</si>
  <si>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</si>
  <si>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</si>
  <si>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</si>
  <si>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</si>
  <si>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</si>
  <si>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</si>
  <si>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</si>
  <si>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</si>
  <si>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</si>
  <si>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</si>
  <si>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</si>
  <si>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</si>
  <si>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</si>
  <si>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</si>
  <si>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</si>
  <si>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</si>
  <si>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</si>
  <si>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</si>
  <si>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</si>
  <si>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</si>
  <si>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</si>
  <si>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</si>
  <si>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</si>
  <si>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</si>
  <si>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</si>
  <si>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</si>
  <si>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</si>
  <si>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</si>
  <si>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</si>
  <si>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</si>
  <si>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</si>
  <si>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</si>
  <si>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</si>
  <si>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</si>
  <si>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</si>
  <si>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</si>
  <si>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</si>
  <si>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</si>
  <si>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</si>
  <si>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</si>
  <si>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</si>
  <si>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</si>
  <si>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</si>
  <si>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</si>
  <si>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</si>
  <si>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</si>
  <si>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</si>
  <si>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</si>
  <si>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</si>
  <si>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</si>
  <si>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</si>
  <si>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</si>
  <si>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</si>
  <si>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</si>
  <si>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</si>
  <si>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</si>
  <si>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</si>
  <si>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</si>
  <si>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</si>
  <si>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</si>
  <si>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</si>
  <si>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</si>
  <si>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</si>
  <si>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</si>
  <si>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</si>
  <si>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</si>
  <si>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</si>
  <si>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</si>
  <si>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</si>
  <si>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</si>
  <si>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</si>
  <si>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</si>
  <si>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</si>
  <si>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</si>
  <si>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</si>
  <si>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</si>
  <si>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</si>
  <si>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</si>
  <si>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</si>
  <si>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</si>
  <si>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</si>
  <si>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</si>
  <si>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</si>
  <si>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</si>
  <si>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</si>
  <si>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</si>
  <si>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</si>
  <si>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</si>
  <si>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</si>
  <si>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</si>
  <si>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</si>
  <si>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</si>
  <si>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</si>
  <si>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</si>
  <si>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</si>
  <si>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</si>
  <si>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</si>
  <si>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</si>
  <si>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</si>
  <si>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</si>
  <si>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</si>
  <si>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</si>
  <si>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</si>
  <si>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</si>
  <si>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</si>
  <si>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</si>
  <si>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</si>
  <si>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</si>
  <si>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</si>
  <si>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</si>
  <si>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</si>
  <si>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</si>
  <si>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</si>
  <si>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</si>
  <si>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</si>
  <si>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</si>
  <si>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</si>
  <si>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</si>
  <si>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</si>
  <si>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</si>
  <si>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</si>
  <si>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</si>
  <si>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</si>
  <si>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</si>
  <si>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</si>
  <si>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</si>
  <si>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</si>
  <si>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</si>
  <si>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</si>
  <si>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</si>
  <si>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</si>
  <si>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</si>
  <si>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</si>
  <si>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</si>
  <si>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</si>
  <si>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</si>
  <si>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</si>
  <si>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</si>
  <si>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</si>
  <si>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</si>
  <si>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</si>
  <si>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</si>
  <si>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</si>
  <si>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</si>
  <si>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</si>
  <si>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</si>
  <si>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</si>
  <si>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</si>
  <si>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</si>
  <si>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</si>
  <si>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</si>
  <si>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</si>
  <si>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</si>
  <si>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</si>
  <si>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</si>
  <si>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</si>
  <si>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</si>
  <si>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</si>
  <si>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</si>
  <si>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</si>
  <si>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</si>
  <si>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</si>
  <si>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</si>
  <si>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</si>
  <si>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</si>
  <si>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</si>
  <si>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</si>
  <si>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</si>
  <si>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</si>
  <si>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</si>
  <si>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</si>
  <si>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</si>
  <si>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</si>
  <si>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</si>
  <si>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</si>
  <si>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</si>
  <si>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</si>
  <si>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</si>
  <si>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</si>
  <si>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</si>
  <si>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</si>
  <si>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</si>
  <si>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</si>
  <si>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</si>
  <si>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</si>
  <si>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</si>
  <si>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</si>
  <si>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</si>
  <si>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</si>
  <si>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</si>
  <si>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</si>
  <si>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</si>
  <si>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</si>
  <si>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</si>
  <si>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</si>
  <si>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</si>
  <si>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</si>
  <si>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</si>
  <si>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</si>
  <si>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</si>
  <si>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</si>
  <si>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</si>
  <si>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</si>
  <si>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</si>
  <si>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</si>
  <si>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</si>
  <si>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</si>
  <si>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</si>
  <si>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</si>
  <si>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</si>
  <si>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</si>
  <si>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</si>
  <si>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</si>
  <si>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</si>
  <si>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</si>
  <si>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</si>
  <si>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</si>
  <si>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</si>
  <si>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</si>
  <si>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</si>
  <si>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</si>
  <si>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</si>
  <si>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</si>
  <si>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</si>
  <si>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</si>
  <si>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</si>
  <si>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</si>
  <si>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</si>
  <si>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</si>
  <si>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</si>
  <si>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</si>
  <si>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</si>
  <si>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</si>
  <si>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</si>
  <si>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</si>
  <si>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</si>
  <si>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</si>
  <si>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</si>
  <si>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</si>
  <si>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</si>
  <si>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</si>
  <si>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</si>
  <si>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</si>
  <si>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</si>
  <si>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</si>
  <si>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</si>
  <si>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</si>
  <si>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</si>
  <si>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</si>
  <si>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</si>
  <si>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</si>
  <si>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</si>
  <si>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</si>
  <si>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</si>
  <si>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</si>
  <si>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</si>
  <si>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</si>
  <si>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</si>
  <si>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</si>
  <si>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</si>
  <si>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</si>
  <si>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</si>
  <si>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</si>
  <si>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</si>
  <si>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</si>
  <si>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</si>
  <si>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</si>
  <si>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</si>
  <si>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</si>
  <si>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</si>
  <si>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</si>
  <si>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</si>
  <si>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</si>
  <si>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</si>
  <si>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</si>
  <si>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</si>
  <si>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</si>
  <si>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</si>
  <si>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</si>
  <si>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</si>
  <si>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</si>
  <si>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</si>
  <si>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</si>
  <si>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</si>
  <si>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</si>
  <si>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</si>
  <si>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</si>
  <si>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</si>
  <si>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</si>
  <si>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</si>
  <si>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</si>
  <si>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</si>
  <si>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</si>
  <si>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</si>
  <si>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</si>
  <si>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</si>
  <si>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</si>
  <si>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</si>
  <si>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</si>
  <si>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</si>
  <si>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</si>
  <si>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</si>
  <si>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</si>
  <si>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</si>
  <si>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</si>
  <si>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</si>
  <si>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</si>
  <si>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</si>
  <si>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</si>
  <si>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</si>
  <si>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</si>
  <si>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</si>
  <si>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</si>
  <si>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</si>
  <si>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</si>
  <si>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</si>
  <si>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</si>
  <si>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</si>
  <si>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</si>
  <si>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</si>
  <si>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</si>
  <si>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</si>
  <si>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</si>
  <si>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</si>
  <si>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</si>
  <si>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</si>
  <si>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</si>
  <si>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</si>
  <si>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</si>
  <si>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</si>
  <si>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</si>
  <si>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</si>
  <si>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</si>
  <si>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</si>
  <si>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</si>
  <si>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</si>
  <si>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</si>
  <si>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</si>
  <si>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</si>
  <si>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</si>
  <si>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</si>
  <si>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</si>
  <si>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</si>
  <si>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</si>
  <si>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</si>
  <si>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</si>
  <si>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</si>
  <si>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</si>
  <si>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</si>
  <si>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</si>
  <si>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</si>
  <si>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</si>
  <si>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</si>
  <si>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</si>
  <si>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</si>
  <si>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</si>
  <si>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</si>
  <si>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</si>
  <si>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</si>
  <si>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</si>
  <si>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</si>
  <si>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</si>
  <si>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</si>
  <si>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</si>
  <si>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</si>
  <si>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</si>
  <si>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</si>
  <si>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</si>
  <si>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</si>
  <si>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</si>
  <si>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</si>
  <si>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</si>
  <si>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</si>
  <si>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</si>
  <si>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</si>
  <si>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</si>
  <si>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</si>
  <si>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</si>
  <si>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</si>
  <si>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</si>
  <si>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</si>
  <si>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</si>
  <si>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</si>
  <si>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</si>
  <si>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</si>
  <si>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</si>
  <si>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</si>
  <si>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</si>
  <si>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</si>
  <si>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</si>
  <si>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</si>
  <si>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</si>
  <si>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</si>
  <si>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</si>
  <si>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</si>
  <si>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</si>
  <si>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</si>
  <si>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</si>
  <si>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</si>
  <si>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</si>
  <si>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</si>
  <si>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</si>
  <si>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</si>
  <si>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</si>
  <si>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</si>
  <si>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</si>
  <si>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</si>
  <si>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</si>
  <si>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</si>
  <si>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</si>
  <si>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</si>
  <si>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</si>
  <si>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</si>
  <si>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</si>
  <si>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</si>
  <si>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</si>
  <si>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</si>
  <si>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</si>
  <si>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</si>
  <si>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</si>
  <si>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</si>
  <si>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</si>
  <si>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</si>
  <si>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</si>
  <si>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</si>
  <si>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</si>
  <si>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</si>
  <si>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</si>
  <si>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</si>
  <si>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</si>
  <si>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</si>
  <si>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</si>
  <si>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</si>
  <si>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</si>
  <si>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</si>
  <si>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</si>
  <si>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</si>
  <si>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</si>
  <si>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</si>
  <si>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</si>
  <si>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</si>
  <si>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</si>
  <si>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</si>
  <si>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</si>
  <si>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</si>
  <si>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</si>
  <si>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</si>
  <si>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</si>
  <si>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</si>
  <si>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</si>
  <si>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</si>
  <si>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</si>
  <si>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</si>
  <si>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</si>
  <si>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</si>
  <si>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</si>
  <si>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</si>
  <si>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</si>
  <si>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</si>
  <si>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</si>
  <si>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</si>
  <si>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</si>
  <si>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</si>
  <si>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</si>
  <si>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</si>
  <si>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</si>
  <si>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</si>
  <si>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</si>
  <si>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</si>
  <si>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</si>
  <si>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</si>
  <si>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</si>
  <si>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</si>
  <si>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</si>
  <si>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</si>
  <si>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</si>
  <si>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</si>
  <si>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</si>
  <si>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</si>
  <si>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</si>
  <si>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</si>
  <si>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</si>
  <si>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</si>
  <si>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</si>
  <si>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</si>
  <si>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</si>
  <si>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</si>
  <si>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</si>
  <si>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</si>
  <si>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</si>
  <si>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</si>
  <si>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</si>
  <si>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</si>
  <si>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</si>
  <si>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</si>
  <si>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</si>
  <si>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</si>
  <si>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</si>
  <si>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</si>
  <si>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</si>
  <si>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</si>
  <si>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</si>
  <si>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</si>
  <si>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</si>
  <si>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</si>
  <si>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</si>
  <si>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</si>
  <si>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</si>
  <si>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</si>
  <si>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</si>
  <si>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</si>
  <si>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</si>
  <si>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</si>
  <si>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</si>
  <si>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</si>
  <si>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</si>
  <si>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</si>
  <si>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</si>
  <si>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</si>
  <si>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</si>
  <si>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</si>
  <si>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</si>
  <si>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</si>
  <si>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</si>
  <si>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</si>
  <si>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</si>
  <si>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</si>
  <si>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</si>
  <si>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</si>
  <si>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</si>
  <si>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</si>
  <si>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</si>
  <si>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</si>
  <si>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</si>
  <si>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</si>
  <si>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</si>
  <si>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</si>
  <si>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</si>
  <si>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</si>
  <si>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</si>
  <si>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</si>
  <si>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</si>
  <si>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</si>
  <si>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</si>
  <si>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</si>
  <si>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</si>
  <si>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</si>
  <si>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</si>
  <si>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</si>
  <si>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</si>
  <si>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</si>
  <si>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</si>
  <si>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</si>
  <si>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</si>
  <si>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</si>
  <si>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</si>
  <si>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</si>
  <si>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</si>
  <si>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</si>
  <si>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</si>
  <si>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</si>
  <si>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</si>
  <si>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</si>
  <si>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</si>
  <si>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</si>
  <si>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</si>
  <si>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</si>
  <si>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</si>
  <si>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</si>
  <si>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</si>
  <si>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</si>
  <si>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</si>
  <si>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</si>
  <si>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</si>
  <si>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</si>
  <si>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</si>
  <si>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</si>
  <si>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</si>
  <si>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</si>
  <si>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</si>
  <si>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</si>
  <si>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</si>
  <si>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</si>
  <si>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</si>
  <si>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</si>
  <si>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</si>
  <si>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</si>
  <si>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</si>
  <si>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</si>
  <si>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</si>
  <si>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</si>
  <si>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</si>
  <si>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</si>
  <si>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</si>
  <si>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</si>
  <si>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</si>
  <si>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</si>
  <si>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</si>
  <si>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</si>
  <si>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</si>
  <si>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</si>
  <si>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</si>
  <si>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</si>
  <si>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</si>
  <si>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</si>
  <si>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</si>
  <si>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</si>
  <si>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</si>
  <si>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</si>
  <si>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</si>
  <si>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</si>
  <si>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</si>
  <si>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</si>
  <si>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</si>
  <si>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</si>
  <si>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</si>
  <si>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</si>
  <si>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</si>
  <si>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</si>
  <si>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</si>
  <si>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</si>
  <si>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</si>
  <si>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</si>
  <si>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</si>
  <si>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</si>
  <si>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</si>
  <si>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</si>
  <si>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</si>
  <si>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</si>
  <si>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</si>
  <si>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</si>
  <si>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</si>
  <si>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</si>
  <si>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</si>
  <si>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</si>
  <si>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</si>
  <si>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</si>
  <si>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</si>
  <si>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</si>
  <si>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</si>
  <si>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</si>
  <si>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</si>
  <si>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</si>
  <si>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</si>
  <si>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</si>
  <si>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</si>
  <si>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</si>
  <si>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</si>
  <si>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</si>
  <si>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</si>
  <si>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</si>
  <si>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</si>
  <si>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</si>
  <si>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</si>
  <si>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</si>
  <si>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</si>
  <si>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</si>
  <si>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</si>
  <si>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</si>
  <si>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</si>
  <si>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</si>
  <si>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</si>
  <si>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</si>
  <si>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</si>
  <si>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</si>
  <si>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</si>
  <si>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</si>
  <si>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</si>
  <si>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</si>
  <si>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</si>
  <si>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</si>
  <si>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</si>
  <si>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</si>
  <si>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</si>
  <si>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</si>
  <si>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</si>
  <si>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</si>
  <si>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</si>
  <si>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</si>
  <si>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</si>
  <si>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</si>
  <si>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</si>
  <si>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</si>
  <si>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</si>
  <si>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</si>
  <si>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</si>
  <si>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</si>
  <si>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</si>
  <si>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</si>
  <si>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</si>
  <si>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</si>
  <si>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</si>
  <si>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</si>
  <si>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</si>
  <si>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</si>
  <si>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</si>
  <si>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</si>
  <si>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</si>
  <si>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</si>
  <si>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</si>
  <si>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</si>
  <si>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</si>
  <si>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</si>
  <si>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</si>
  <si>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</si>
  <si>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</si>
  <si>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</si>
  <si>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</si>
  <si>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</si>
  <si>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</si>
  <si>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</si>
  <si>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</si>
  <si>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</si>
  <si>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</si>
  <si>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</si>
  <si>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</si>
  <si>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</si>
  <si>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</si>
  <si>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</si>
  <si>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</si>
  <si>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</si>
  <si>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</si>
  <si>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</si>
  <si>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</si>
  <si>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</si>
  <si>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</si>
  <si>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</si>
  <si>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</si>
  <si>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</si>
  <si>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</si>
  <si>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</si>
  <si>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</si>
  <si>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</si>
  <si>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</si>
  <si>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</si>
  <si>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</si>
  <si>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</si>
  <si>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</si>
  <si>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</si>
  <si>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</si>
  <si>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</si>
  <si>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</si>
  <si>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</si>
  <si>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</si>
  <si>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</si>
  <si>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</si>
  <si>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</si>
  <si>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</si>
  <si>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</si>
  <si>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</si>
  <si>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</si>
  <si>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</si>
  <si>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</si>
  <si>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</si>
  <si>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</si>
  <si>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</si>
  <si>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</si>
  <si>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</si>
  <si>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</si>
  <si>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</si>
  <si>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</si>
  <si>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</si>
  <si>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</si>
  <si>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</si>
  <si>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</si>
  <si>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</si>
  <si>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</si>
  <si>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</si>
  <si>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</si>
  <si>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</si>
  <si>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</si>
  <si>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</si>
  <si>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</si>
  <si>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</si>
  <si>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</si>
  <si>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</si>
  <si>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</si>
  <si>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</si>
  <si>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</si>
  <si>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</si>
  <si>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</si>
  <si>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</si>
  <si>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</si>
  <si>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</si>
  <si>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</si>
  <si>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</si>
  <si>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</si>
  <si>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</si>
  <si>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</si>
  <si>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</si>
  <si>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</si>
  <si>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</si>
  <si>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</si>
  <si>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</si>
  <si>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</si>
  <si>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</si>
  <si>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</si>
  <si>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</si>
  <si>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</si>
  <si>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</si>
  <si>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</si>
  <si>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</si>
  <si>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</si>
  <si>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</si>
  <si>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</si>
  <si>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</si>
  <si>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</si>
  <si>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</si>
  <si>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</si>
  <si>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</si>
  <si>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</si>
  <si>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</si>
  <si>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</si>
  <si>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</si>
  <si>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</si>
  <si>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</si>
  <si>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</si>
  <si>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</si>
  <si>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</si>
  <si>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</si>
  <si>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</si>
  <si>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</si>
  <si>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</si>
  <si>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</si>
  <si>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</si>
  <si>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</si>
  <si>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</si>
  <si>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</si>
  <si>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</si>
  <si>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</si>
  <si>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</si>
  <si>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</si>
  <si>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</si>
  <si>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</si>
  <si>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</si>
  <si>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</si>
  <si>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</si>
  <si>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</si>
  <si>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</si>
  <si>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</si>
  <si>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</si>
  <si>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</si>
  <si>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</si>
  <si>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</si>
  <si>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</si>
  <si>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</si>
  <si>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</si>
  <si>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</si>
  <si>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</si>
  <si>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</si>
  <si>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</si>
  <si>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</si>
  <si>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</si>
  <si>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</si>
  <si>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</si>
  <si>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</si>
  <si>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</si>
  <si>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</si>
  <si>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</si>
  <si>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</si>
  <si>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</si>
  <si>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</si>
  <si>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</si>
  <si>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</si>
  <si>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</si>
  <si>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</si>
  <si>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</si>
  <si>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</si>
  <si>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</si>
  <si>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</si>
  <si>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</si>
  <si>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</si>
  <si>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</si>
  <si>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</si>
  <si>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</si>
  <si>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</si>
  <si>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</si>
  <si>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</si>
  <si>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</si>
  <si>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</si>
  <si>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</si>
  <si>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</si>
  <si>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</si>
  <si>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</si>
  <si>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</si>
  <si>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</si>
  <si>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</si>
  <si>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</si>
  <si>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</si>
  <si>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</si>
  <si>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</si>
  <si>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</si>
  <si>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</si>
  <si>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</si>
  <si>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</si>
  <si>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</si>
  <si>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</si>
  <si>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</si>
  <si>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</si>
  <si>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</si>
  <si>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</si>
  <si>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</si>
  <si>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</si>
  <si>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</si>
  <si>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</si>
  <si>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</si>
  <si>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</si>
  <si>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</si>
  <si>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</si>
  <si>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</si>
  <si>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</si>
  <si>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</si>
  <si>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</si>
  <si>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</si>
  <si>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</si>
  <si>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</si>
  <si>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</si>
  <si>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</si>
  <si>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</si>
  <si>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</si>
  <si>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</si>
  <si>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</si>
  <si>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</si>
  <si>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</si>
  <si>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</si>
  <si>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</si>
  <si>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</si>
  <si>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</si>
  <si>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</si>
  <si>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</si>
  <si>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</si>
  <si>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</si>
  <si>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</si>
  <si>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</si>
  <si>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</si>
  <si>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</si>
  <si>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</si>
  <si>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</si>
  <si>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</si>
  <si>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</si>
  <si>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</si>
  <si>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</si>
  <si>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</si>
  <si>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</si>
  <si>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</si>
  <si>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</si>
  <si>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</si>
  <si>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</si>
  <si>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</si>
  <si>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</si>
  <si>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</si>
  <si>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</si>
  <si>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</si>
  <si>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</si>
  <si>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</si>
  <si>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</si>
  <si>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</si>
  <si>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</si>
  <si>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</si>
  <si>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</si>
  <si>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</si>
  <si>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</si>
  <si>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</si>
  <si>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</si>
  <si>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</si>
  <si>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</si>
  <si>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</si>
  <si>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</si>
  <si>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</si>
  <si>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</si>
  <si>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</si>
  <si>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</si>
  <si>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</si>
  <si>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</si>
  <si>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</si>
  <si>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</si>
  <si>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</si>
  <si>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</si>
  <si>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</si>
  <si>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</si>
  <si>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</si>
  <si>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</si>
  <si>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</si>
  <si>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</si>
  <si>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</si>
  <si>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</si>
  <si>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</si>
  <si>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</si>
  <si>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</si>
  <si>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</si>
  <si>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</si>
  <si>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</si>
  <si>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</si>
  <si>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</si>
  <si>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</si>
  <si>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</si>
  <si>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</si>
  <si>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</si>
  <si>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</si>
  <si>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</si>
  <si>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</si>
  <si>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</si>
  <si>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</si>
  <si>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</si>
  <si>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</si>
  <si>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</si>
  <si>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</si>
  <si>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</si>
  <si>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</si>
  <si>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</si>
  <si>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</si>
  <si>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</si>
  <si>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</si>
  <si>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</si>
  <si>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</si>
  <si>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</si>
  <si>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</si>
  <si>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</si>
  <si>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</si>
  <si>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</si>
  <si>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</si>
  <si>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</si>
  <si>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</si>
  <si>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</si>
  <si>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</si>
  <si>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</si>
  <si>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</si>
  <si>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</si>
  <si>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</si>
  <si>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</si>
  <si>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</si>
  <si>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</si>
  <si>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</si>
  <si>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</si>
  <si>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</si>
  <si>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</si>
  <si>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</si>
  <si>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</si>
  <si>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</si>
  <si>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</si>
  <si>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</si>
  <si>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</si>
  <si>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</si>
  <si>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</si>
  <si>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</si>
  <si>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</si>
  <si>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</si>
  <si>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</si>
  <si>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</si>
  <si>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</si>
  <si>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</si>
  <si>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</si>
  <si>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</si>
  <si>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</si>
  <si>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</si>
  <si>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</si>
  <si>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</si>
  <si>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</si>
  <si>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</si>
  <si>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</si>
  <si>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</si>
  <si>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</si>
  <si>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</si>
  <si>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</si>
  <si>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</si>
  <si>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</si>
  <si>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</si>
  <si>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</si>
  <si>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</si>
  <si>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</si>
  <si>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</si>
  <si>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</si>
  <si>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</si>
  <si>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</si>
  <si>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</si>
  <si>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</si>
  <si>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</si>
  <si>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</si>
  <si>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</si>
  <si>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</si>
  <si>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</si>
  <si>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</si>
  <si>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</si>
  <si>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</si>
  <si>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</si>
  <si>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</si>
  <si>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</si>
  <si>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</si>
  <si>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</si>
  <si>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</si>
  <si>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</si>
  <si>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</si>
  <si>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</si>
  <si>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</si>
  <si>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</si>
  <si>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</si>
  <si>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</si>
  <si>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</si>
  <si>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</si>
  <si>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</si>
  <si>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</si>
  <si>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</si>
  <si>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</si>
  <si>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</si>
  <si>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</si>
  <si>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</si>
  <si>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</si>
  <si>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</si>
  <si>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</si>
  <si>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</si>
  <si>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</si>
  <si>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</si>
  <si>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</si>
  <si>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</si>
  <si>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</si>
  <si>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</si>
  <si>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</si>
  <si>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</si>
  <si>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</si>
  <si>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</si>
  <si>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</si>
  <si>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</si>
  <si>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</si>
  <si>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</si>
  <si>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</si>
  <si>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</si>
  <si>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</si>
  <si>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</si>
  <si>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</si>
  <si>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</si>
  <si>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</si>
  <si>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</si>
  <si>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</si>
  <si>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</si>
  <si>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</si>
  <si>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</si>
  <si>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</si>
  <si>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</si>
  <si>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</si>
  <si>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</si>
  <si>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</si>
  <si>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</si>
  <si>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</si>
  <si>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</si>
  <si>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</si>
  <si>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</si>
  <si>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</si>
  <si>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</si>
  <si>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</si>
  <si>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</si>
  <si>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</si>
  <si>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</si>
  <si>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</si>
  <si>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</si>
  <si>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</si>
  <si>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</si>
  <si>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</si>
  <si>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</si>
  <si>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</si>
  <si>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</si>
  <si>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</si>
  <si>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</si>
  <si>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</si>
  <si>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</si>
  <si>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</si>
  <si>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</si>
  <si>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</si>
  <si>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</si>
  <si>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</si>
  <si>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</si>
  <si>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</si>
  <si>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</si>
  <si>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</si>
  <si>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</si>
  <si>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</si>
  <si>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</si>
  <si>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</si>
  <si>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</si>
  <si>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</si>
  <si>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</si>
  <si>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</si>
  <si>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</si>
  <si>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</si>
  <si>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</si>
  <si>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</si>
  <si>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</si>
  <si>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</si>
  <si>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</si>
  <si>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</si>
  <si>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</si>
  <si>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</si>
  <si>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</si>
  <si>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</si>
  <si>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</si>
  <si>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</si>
  <si>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</si>
  <si>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</si>
  <si>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</si>
  <si>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</si>
  <si>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</si>
  <si>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</si>
  <si>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</si>
  <si>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</si>
  <si>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</si>
  <si>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</si>
  <si>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</si>
  <si>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</si>
  <si>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</si>
  <si>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</si>
  <si>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</si>
  <si>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</si>
  <si>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</si>
  <si>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</si>
  <si>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</si>
  <si>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</si>
  <si>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</si>
  <si>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</si>
  <si>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</si>
  <si>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</si>
  <si>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</si>
  <si>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</si>
  <si>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</si>
  <si>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</si>
  <si>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</si>
  <si>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</si>
  <si>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</si>
  <si>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</si>
  <si>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</si>
  <si>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</si>
  <si>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</si>
  <si>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</si>
  <si>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</si>
  <si>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</si>
  <si>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</si>
  <si>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</si>
  <si>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</si>
  <si>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</si>
  <si>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</si>
  <si>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</si>
  <si>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</si>
  <si>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</si>
  <si>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</si>
  <si>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</si>
  <si>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</si>
  <si>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</si>
  <si>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</si>
  <si>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</si>
  <si>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</si>
  <si>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</si>
  <si>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</si>
  <si>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</si>
  <si>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</si>
  <si>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</si>
  <si>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</si>
  <si>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</si>
  <si>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</si>
  <si>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</si>
  <si>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</si>
  <si>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</si>
  <si>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</si>
  <si>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</si>
  <si>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</si>
  <si>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</si>
  <si>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</si>
  <si>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</si>
  <si>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</si>
  <si>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</si>
  <si>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</si>
  <si>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</si>
  <si>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</si>
  <si>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</si>
  <si>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</si>
  <si>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</si>
  <si>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</si>
  <si>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</si>
  <si>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</si>
  <si>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</si>
  <si>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</si>
  <si>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</si>
  <si>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</si>
  <si>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</si>
  <si>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</si>
  <si>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</si>
  <si>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</si>
  <si>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</si>
  <si>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</si>
  <si>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</si>
  <si>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</si>
  <si>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</si>
  <si>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</si>
  <si>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</si>
  <si>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</si>
  <si>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</si>
  <si>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</si>
  <si>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</si>
  <si>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</si>
  <si>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</si>
  <si>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</si>
  <si>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</si>
  <si>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</si>
  <si>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</si>
  <si>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</si>
  <si>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</si>
  <si>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</si>
  <si>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</si>
  <si>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</si>
  <si>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</si>
  <si>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</si>
  <si>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</si>
  <si>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</si>
  <si>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</si>
  <si>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</si>
  <si>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</si>
  <si>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</si>
  <si>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</si>
  <si>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</si>
  <si>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</si>
  <si>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</si>
  <si>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</si>
  <si>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</si>
  <si>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</si>
  <si>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</si>
  <si>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</si>
  <si>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</si>
  <si>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</si>
  <si>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</si>
  <si>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</si>
  <si>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</si>
  <si>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</si>
  <si>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</si>
  <si>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</si>
  <si>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</si>
  <si>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</si>
  <si>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</si>
  <si>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</si>
  <si>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</si>
  <si>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</si>
  <si>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</si>
  <si>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</si>
  <si>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</si>
  <si>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</si>
  <si>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</si>
  <si>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</si>
  <si>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</si>
  <si>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</si>
  <si>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</si>
  <si>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</si>
  <si>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</si>
  <si>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</si>
  <si>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</si>
  <si>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</si>
  <si>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</si>
  <si>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</si>
  <si>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</si>
  <si>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</si>
  <si>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</si>
  <si>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</si>
  <si>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</si>
  <si>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</si>
  <si>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</si>
  <si>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</si>
  <si>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</si>
  <si>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</si>
  <si>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</si>
  <si>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</si>
  <si>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</si>
  <si>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</si>
  <si>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</si>
  <si>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</si>
  <si>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</si>
  <si>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</si>
  <si>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</si>
  <si>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</si>
  <si>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</si>
  <si>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</si>
  <si>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</si>
  <si>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</si>
  <si>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</si>
  <si>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</si>
  <si>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</si>
  <si>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</si>
  <si>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</si>
  <si>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</si>
  <si>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</si>
  <si>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</si>
  <si>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</si>
  <si>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</si>
  <si>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</si>
  <si>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</si>
  <si>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</si>
  <si>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</si>
  <si>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</si>
  <si>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</si>
  <si>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</si>
  <si>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</si>
  <si>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</si>
  <si>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</si>
  <si>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</si>
  <si>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</si>
  <si>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</si>
  <si>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</si>
  <si>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</si>
  <si>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</si>
  <si>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</si>
  <si>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</si>
  <si>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</si>
  <si>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</si>
  <si>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</si>
  <si>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</si>
  <si>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</si>
  <si>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</si>
  <si>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</si>
  <si>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</si>
  <si>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</si>
  <si>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</si>
  <si>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</si>
  <si>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</si>
  <si>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</si>
  <si>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</si>
  <si>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</si>
  <si>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</si>
  <si>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</si>
  <si>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</si>
  <si>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</si>
  <si>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</si>
  <si>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</si>
  <si>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</si>
  <si>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</si>
  <si>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</si>
  <si>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</si>
  <si>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</si>
  <si>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</si>
  <si>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</si>
  <si>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</si>
  <si>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</si>
  <si>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</si>
  <si>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</si>
  <si>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</si>
  <si>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</si>
  <si>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</si>
  <si>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</si>
  <si>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</si>
  <si>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</si>
  <si>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</si>
  <si>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</si>
  <si>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</si>
  <si>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</si>
  <si>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</si>
  <si>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</si>
  <si>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</si>
  <si>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</si>
  <si>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</si>
  <si>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</si>
  <si>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</si>
  <si>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</si>
  <si>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</si>
  <si>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</si>
  <si>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</si>
  <si>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</si>
  <si>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</si>
  <si>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</si>
  <si>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</si>
  <si>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</si>
  <si>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</si>
  <si>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</si>
  <si>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</si>
  <si>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</si>
  <si>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</si>
  <si>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</si>
  <si>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</si>
  <si>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</si>
  <si>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</si>
  <si>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</si>
  <si>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</si>
  <si>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</si>
  <si>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</si>
  <si>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</si>
  <si>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</si>
  <si>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</si>
  <si>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</si>
  <si>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</si>
  <si>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</si>
  <si>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</si>
  <si>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</si>
  <si>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</si>
  <si>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</si>
  <si>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</si>
  <si>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</si>
  <si>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</si>
  <si>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</si>
  <si>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</si>
  <si>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</si>
  <si>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</si>
  <si>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</si>
  <si>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</si>
  <si>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</si>
  <si>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</si>
  <si>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</si>
  <si>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</si>
  <si>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</si>
  <si>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</si>
  <si>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</si>
  <si>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</si>
  <si>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</si>
  <si>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</si>
  <si>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</si>
  <si>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</si>
  <si>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</si>
  <si>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</si>
  <si>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</si>
  <si>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</si>
  <si>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</si>
  <si>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</si>
  <si>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</si>
  <si>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</si>
  <si>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</si>
  <si>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</si>
  <si>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</si>
  <si>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</si>
  <si>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</si>
  <si>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</si>
  <si>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</si>
  <si>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</si>
  <si>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</si>
  <si>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</si>
  <si>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</si>
  <si>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</si>
  <si>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</si>
  <si>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</si>
  <si>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</si>
  <si>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</si>
  <si>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</si>
  <si>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</si>
  <si>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</si>
  <si>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</si>
  <si>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</si>
  <si>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</si>
  <si>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</si>
  <si>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</si>
  <si>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</si>
  <si>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</si>
  <si>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</si>
  <si>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</si>
  <si>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</si>
  <si>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</si>
  <si>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</si>
  <si>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</si>
  <si>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</si>
  <si>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</si>
  <si>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</si>
  <si>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</si>
  <si>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</si>
  <si>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</si>
  <si>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</si>
  <si>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</si>
  <si>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</si>
  <si>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</si>
  <si>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</si>
  <si>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</si>
  <si>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</si>
  <si>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</si>
  <si>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</si>
  <si>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</si>
  <si>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</si>
  <si>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</si>
  <si>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</si>
  <si>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</si>
  <si>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</si>
  <si>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</si>
  <si>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</si>
  <si>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</si>
  <si>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</si>
  <si>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</si>
  <si>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</si>
  <si>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</si>
  <si>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</si>
  <si>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</si>
  <si>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</si>
  <si>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</si>
  <si>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</si>
  <si>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</si>
  <si>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</si>
  <si>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</si>
  <si>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</si>
  <si>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</si>
  <si>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</si>
  <si>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</si>
  <si>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</si>
  <si>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</si>
  <si>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</si>
  <si>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</si>
  <si>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</si>
  <si>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</si>
  <si>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</si>
  <si>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</si>
  <si>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</si>
  <si>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</si>
  <si>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</si>
  <si>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</si>
  <si>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</si>
  <si>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</si>
  <si>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</si>
  <si>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</si>
  <si>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</si>
  <si>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</si>
  <si>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</si>
  <si>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</si>
  <si>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</si>
  <si>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</si>
  <si>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</si>
  <si>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</si>
  <si>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</si>
  <si>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</si>
  <si>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</si>
  <si>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</si>
  <si>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</si>
  <si>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</si>
  <si>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</si>
  <si>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</si>
  <si>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</si>
  <si>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</si>
  <si>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</si>
  <si>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</si>
  <si>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</si>
  <si>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</si>
  <si>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</si>
  <si>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</si>
  <si>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</si>
  <si>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</si>
  <si>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</si>
  <si>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</si>
  <si>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</si>
  <si>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</si>
  <si>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</si>
  <si>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</si>
  <si>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</si>
  <si>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</si>
  <si>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</si>
  <si>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</si>
  <si>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</si>
  <si>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</si>
  <si>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</si>
  <si>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</si>
  <si>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</si>
  <si>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</si>
  <si>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</si>
  <si>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</si>
  <si>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</si>
  <si>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</si>
  <si>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</si>
  <si>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</si>
  <si>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</si>
  <si>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</si>
  <si>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</si>
  <si>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</si>
  <si>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</si>
  <si>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</si>
  <si>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</si>
  <si>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</si>
  <si>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</si>
  <si>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</si>
  <si>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</si>
  <si>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</si>
  <si>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</si>
  <si>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</si>
  <si>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</si>
  <si>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</si>
  <si>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</si>
  <si>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</si>
  <si>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</si>
  <si>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</si>
  <si>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</si>
  <si>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</si>
  <si>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</si>
  <si>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</si>
  <si>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</si>
  <si>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</si>
  <si>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</si>
  <si>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</si>
  <si>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</si>
  <si>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</si>
  <si>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</si>
  <si>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</si>
  <si>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</si>
  <si>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</si>
  <si>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</si>
  <si>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</si>
  <si>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</si>
  <si>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</si>
  <si>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</si>
  <si>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</si>
  <si>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</si>
  <si>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</si>
  <si>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</si>
  <si>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</si>
  <si>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</si>
  <si>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</si>
  <si>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</si>
  <si>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</si>
  <si>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</si>
  <si>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</si>
  <si>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</si>
  <si>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</si>
  <si>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</si>
  <si>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</si>
  <si>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</si>
  <si>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</si>
  <si>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</si>
  <si>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</si>
  <si>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</si>
  <si>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</si>
  <si>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</si>
  <si>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</si>
  <si>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</si>
  <si>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</si>
  <si>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</si>
  <si>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</si>
  <si>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</si>
  <si>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</si>
  <si>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</si>
  <si>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</si>
  <si>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</si>
  <si>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</si>
  <si>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</si>
  <si>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</si>
  <si>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</si>
  <si>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</si>
  <si>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</si>
  <si>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</si>
  <si>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</si>
  <si>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</si>
  <si>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</si>
  <si>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</si>
  <si>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</si>
  <si>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</si>
  <si>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</si>
  <si>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</si>
  <si>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</si>
  <si>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</si>
  <si>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</si>
  <si>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</si>
  <si>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</si>
  <si>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</si>
  <si>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</si>
  <si>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</si>
  <si>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</si>
  <si>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</si>
  <si>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</si>
  <si>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</si>
  <si>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</si>
  <si>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</si>
  <si>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</si>
  <si>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</si>
  <si>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</si>
  <si>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</si>
  <si>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</si>
  <si>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</si>
  <si>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</si>
  <si>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</si>
  <si>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</si>
  <si>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</si>
  <si>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</si>
  <si>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</si>
  <si>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</si>
  <si>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</si>
  <si>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</si>
  <si>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</si>
  <si>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</si>
  <si>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</si>
  <si>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</si>
  <si>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</si>
  <si>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</si>
  <si>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</si>
  <si>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</si>
  <si>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</si>
  <si>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</si>
  <si>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</si>
  <si>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</si>
  <si>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</si>
  <si>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</si>
  <si>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</si>
  <si>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</si>
  <si>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</si>
  <si>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</si>
  <si>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</si>
  <si>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</si>
  <si>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</si>
  <si>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</si>
  <si>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</si>
  <si>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</si>
  <si>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</si>
  <si>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</si>
  <si>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</si>
  <si>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</si>
  <si>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</si>
  <si>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</si>
  <si>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</si>
  <si>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</si>
  <si>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</si>
  <si>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</si>
  <si>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</si>
  <si>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</si>
  <si>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</si>
  <si>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</si>
  <si>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</si>
  <si>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</si>
  <si>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</si>
  <si>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</si>
  <si>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</si>
  <si>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</si>
  <si>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</si>
  <si>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</si>
  <si>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</si>
  <si>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</si>
  <si>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</si>
  <si>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</si>
  <si>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</si>
  <si>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</si>
  <si>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</si>
  <si>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</si>
  <si>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</si>
  <si>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</si>
  <si>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</si>
  <si>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</si>
  <si>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</si>
  <si>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</si>
  <si>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</si>
  <si>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</si>
  <si>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</si>
  <si>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</si>
  <si>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</si>
  <si>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</si>
  <si>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</si>
  <si>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</si>
  <si>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</si>
  <si>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</si>
  <si>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</si>
  <si>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</si>
  <si>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</si>
  <si>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</si>
  <si>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</si>
  <si>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</si>
  <si>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</si>
  <si>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</si>
  <si>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</si>
  <si>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</si>
  <si>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</si>
  <si>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</si>
  <si>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</si>
  <si>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</si>
  <si>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</si>
  <si>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</si>
  <si>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</si>
  <si>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</si>
  <si>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</si>
  <si>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</si>
  <si>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</si>
  <si>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</si>
  <si>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</si>
  <si>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</si>
  <si>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</si>
  <si>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</si>
  <si>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</si>
  <si>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</si>
  <si>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</si>
  <si>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</si>
  <si>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</si>
  <si>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</si>
  <si>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</si>
  <si>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</si>
  <si>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</si>
  <si>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</si>
  <si>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</si>
  <si>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</si>
  <si>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</si>
  <si>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</si>
  <si>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</si>
  <si>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</si>
  <si>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</si>
  <si>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</si>
  <si>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</si>
  <si>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</si>
  <si>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</si>
  <si>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</si>
  <si>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</si>
  <si>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</si>
  <si>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</si>
  <si>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</si>
  <si>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</si>
  <si>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</si>
  <si>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</si>
  <si>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</si>
  <si>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</si>
  <si>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</si>
  <si>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</si>
  <si>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</si>
  <si>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</si>
  <si>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</si>
  <si>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</si>
  <si>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</si>
  <si>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</si>
  <si>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</si>
  <si>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</si>
  <si>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</si>
  <si>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</si>
  <si>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</si>
  <si>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</si>
  <si>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</si>
  <si>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</si>
  <si>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</si>
  <si>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</si>
  <si>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</si>
  <si>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</si>
  <si>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</si>
  <si>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</si>
  <si>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</si>
  <si>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</si>
  <si>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</si>
  <si>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</si>
  <si>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</si>
  <si>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</si>
  <si>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</si>
  <si>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</si>
  <si>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</si>
  <si>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</si>
  <si>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</si>
  <si>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</si>
  <si>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</si>
  <si>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</si>
  <si>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</si>
  <si>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</si>
  <si>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</si>
  <si>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</si>
  <si>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</si>
  <si>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</si>
  <si>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</si>
  <si>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</si>
  <si>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</si>
  <si>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</si>
  <si>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</si>
  <si>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</si>
  <si>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</si>
  <si>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</si>
  <si>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</si>
  <si>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</si>
  <si>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</si>
  <si>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</si>
  <si>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</si>
  <si>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</si>
  <si>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</si>
  <si>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</si>
  <si>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</si>
  <si>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</si>
  <si>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</si>
  <si>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</si>
  <si>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</si>
  <si>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</si>
  <si>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</si>
  <si>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</si>
  <si>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</si>
  <si>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</si>
  <si>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</si>
  <si>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</si>
  <si>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</si>
  <si>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</si>
  <si>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</si>
  <si>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</si>
  <si>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</si>
  <si>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</si>
  <si>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</si>
  <si>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</si>
  <si>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</si>
  <si>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</si>
  <si>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</si>
  <si>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</si>
  <si>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</si>
  <si>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</si>
  <si>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</si>
  <si>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</si>
  <si>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</si>
  <si>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</si>
  <si>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</si>
  <si>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</si>
  <si>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</si>
  <si>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</si>
  <si>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</si>
  <si>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</si>
  <si>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</si>
  <si>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</si>
  <si>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</si>
  <si>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</si>
  <si>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</si>
  <si>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</si>
  <si>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</si>
  <si>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</si>
  <si>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</si>
  <si>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</si>
  <si>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</si>
  <si>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</si>
  <si>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</si>
  <si>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</si>
  <si>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</si>
  <si>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</si>
  <si>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</si>
  <si>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</si>
  <si>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</si>
  <si>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</si>
  <si>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</si>
  <si>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</si>
  <si>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</si>
  <si>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</si>
  <si>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</si>
  <si>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</si>
  <si>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</si>
  <si>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</si>
  <si>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</si>
  <si>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</si>
  <si>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</si>
  <si>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</si>
  <si>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</si>
  <si>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</si>
  <si>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</si>
  <si>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</si>
  <si>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</si>
  <si>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</si>
  <si>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</si>
  <si>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</si>
  <si>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</si>
  <si>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</si>
  <si>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</si>
  <si>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</si>
  <si>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</si>
  <si>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</si>
  <si>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</si>
  <si>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</si>
  <si>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</si>
  <si>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</si>
  <si>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</si>
  <si>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</si>
  <si>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</si>
  <si>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</si>
  <si>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</si>
  <si>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</si>
  <si>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</si>
  <si>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</si>
  <si>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</si>
  <si>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</si>
  <si>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</si>
  <si>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</si>
  <si>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</si>
  <si>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</si>
  <si>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</si>
  <si>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</si>
  <si>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</si>
  <si>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</si>
  <si>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</si>
  <si>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</si>
  <si>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</si>
  <si>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</si>
  <si>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</si>
  <si>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</si>
  <si>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</si>
  <si>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</si>
  <si>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</si>
  <si>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</si>
  <si>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</si>
  <si>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</si>
  <si>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</si>
  <si>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</si>
  <si>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</si>
  <si>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</si>
  <si>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</si>
  <si>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</si>
  <si>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</si>
  <si>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</si>
  <si>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</si>
  <si>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</si>
  <si>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</si>
  <si>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</si>
  <si>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</si>
  <si>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</si>
  <si>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</si>
  <si>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</si>
  <si>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</si>
  <si>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</si>
  <si>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</si>
  <si>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</si>
  <si>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</si>
  <si>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</si>
  <si>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</si>
  <si>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</si>
  <si>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</si>
  <si>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</si>
  <si>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</si>
  <si>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</si>
  <si>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</si>
  <si>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</si>
  <si>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</si>
  <si>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</si>
  <si>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</si>
  <si>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</si>
  <si>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</si>
  <si>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</si>
  <si>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</si>
  <si>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</si>
  <si>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</si>
  <si>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</si>
  <si>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</si>
  <si>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</si>
  <si>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</si>
  <si>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</si>
  <si>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</si>
  <si>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</si>
  <si>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</si>
  <si>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</si>
  <si>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</si>
  <si>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</si>
  <si>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</si>
  <si>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</si>
  <si>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</si>
  <si>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</si>
  <si>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</si>
  <si>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</si>
  <si>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</si>
  <si>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</si>
  <si>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</si>
  <si>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</si>
  <si>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</si>
  <si>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</si>
  <si>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</si>
  <si>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</si>
  <si>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</si>
  <si>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</si>
  <si>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</si>
  <si>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</si>
  <si>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</si>
  <si>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</si>
  <si>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</si>
  <si>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</si>
  <si>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</si>
  <si>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</si>
  <si>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</si>
  <si>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</si>
  <si>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</si>
  <si>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</si>
  <si>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</si>
  <si>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</si>
  <si>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</si>
  <si>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</si>
  <si>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</si>
  <si>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</si>
  <si>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</si>
  <si>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</si>
  <si>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</si>
  <si>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</si>
  <si>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</si>
  <si>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</si>
  <si>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</si>
  <si>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</si>
  <si>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</si>
  <si>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</si>
  <si>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</si>
  <si>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</si>
  <si>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</si>
  <si>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</si>
  <si>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</si>
  <si>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</si>
  <si>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</si>
  <si>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</si>
  <si>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</si>
  <si>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</si>
  <si>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</si>
  <si>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</si>
  <si>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</si>
  <si>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</si>
  <si>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</si>
  <si>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</si>
  <si>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</si>
  <si>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</si>
  <si>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</si>
  <si>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</si>
  <si>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</si>
  <si>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</si>
  <si>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</si>
  <si>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</si>
  <si>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</si>
  <si>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</si>
  <si>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</si>
  <si>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</si>
  <si>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</si>
  <si>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</si>
  <si>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</si>
  <si>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</si>
  <si>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</si>
  <si>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</si>
  <si>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</si>
  <si>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</si>
  <si>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</si>
  <si>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</si>
  <si>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</si>
  <si>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</si>
  <si>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</si>
  <si>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</si>
  <si>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</si>
  <si>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</si>
  <si>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</si>
  <si>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</si>
  <si>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</si>
  <si>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</si>
  <si>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</si>
  <si>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</si>
  <si>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</si>
  <si>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</si>
  <si>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</si>
  <si>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</si>
  <si>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</si>
  <si>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</si>
  <si>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</si>
  <si>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</si>
  <si>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</si>
  <si>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</si>
  <si>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</si>
  <si>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</si>
  <si>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</si>
  <si>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</si>
  <si>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</si>
  <si>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</si>
  <si>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</si>
  <si>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</si>
  <si>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</si>
  <si>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</si>
  <si>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</si>
  <si>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</si>
  <si>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</si>
  <si>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</si>
  <si>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</si>
  <si>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</si>
  <si>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</si>
  <si>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</si>
  <si>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</si>
  <si>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</si>
  <si>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</si>
  <si>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</si>
  <si>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</si>
  <si>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</si>
  <si>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</si>
  <si>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</si>
  <si>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</si>
  <si>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</si>
  <si>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</si>
  <si>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</si>
  <si>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</si>
  <si>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</si>
  <si>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</si>
  <si>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</si>
  <si>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</si>
  <si>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</si>
  <si>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</si>
  <si>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</si>
  <si>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</si>
  <si>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</si>
  <si>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</si>
  <si>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</si>
  <si>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</si>
  <si>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</si>
  <si>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</si>
  <si>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</si>
  <si>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</si>
  <si>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</si>
  <si>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</si>
  <si>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</si>
  <si>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</si>
  <si>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</si>
  <si>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</si>
  <si>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</si>
  <si>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</si>
  <si>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</si>
  <si>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</si>
  <si>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</si>
  <si>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</si>
  <si>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</si>
  <si>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</si>
  <si>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</si>
  <si>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</si>
  <si>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</si>
  <si>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</si>
  <si>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</si>
  <si>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</si>
  <si>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</si>
  <si>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</si>
  <si>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</si>
  <si>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</si>
  <si>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</si>
  <si>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</si>
  <si>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</si>
  <si>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</si>
  <si>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</si>
  <si>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</si>
  <si>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</si>
  <si>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</si>
  <si>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</si>
  <si>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</si>
  <si>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</si>
  <si>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</si>
  <si>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</si>
  <si>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</si>
  <si>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</si>
  <si>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</si>
  <si>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</si>
  <si>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</si>
  <si>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</si>
  <si>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</si>
  <si>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</si>
  <si>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</si>
  <si>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</si>
  <si>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</si>
  <si>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</si>
  <si>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</si>
  <si>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</si>
  <si>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</si>
  <si>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</si>
  <si>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</si>
  <si>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</si>
  <si>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</si>
  <si>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</si>
  <si>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</si>
  <si>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</si>
  <si>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</si>
  <si>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</si>
  <si>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</si>
  <si>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</si>
  <si>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</si>
  <si>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</si>
  <si>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</si>
  <si>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</si>
  <si>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</si>
  <si>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</si>
  <si>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</si>
  <si>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</si>
  <si>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</si>
  <si>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</si>
  <si>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</si>
  <si>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</si>
  <si>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</si>
  <si>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</si>
  <si>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</si>
  <si>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</si>
  <si>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</si>
  <si>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</si>
  <si>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</si>
  <si>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</si>
  <si>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</si>
  <si>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</si>
  <si>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</si>
  <si>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</si>
  <si>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</si>
  <si>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</si>
  <si>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</si>
  <si>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</si>
  <si>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</si>
  <si>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</si>
  <si>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</si>
  <si>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</si>
  <si>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</si>
  <si>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</si>
  <si>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</si>
  <si>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</si>
  <si>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</si>
  <si>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</si>
  <si>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</si>
  <si>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</si>
  <si>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</si>
  <si>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</si>
  <si>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</si>
  <si>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</si>
  <si>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</si>
  <si>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</si>
  <si>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</si>
  <si>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</si>
  <si>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</si>
  <si>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</si>
  <si>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</si>
  <si>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</si>
  <si>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</si>
  <si>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</si>
  <si>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</si>
  <si>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</si>
  <si>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</si>
  <si>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</si>
  <si>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</si>
  <si>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</si>
  <si>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</si>
  <si>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</si>
  <si>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</si>
  <si>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</si>
  <si>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</si>
  <si>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</si>
  <si>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</si>
  <si>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</si>
  <si>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</si>
  <si>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</si>
  <si>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</si>
  <si>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</si>
  <si>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</si>
  <si>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</si>
  <si>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</si>
  <si>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</si>
  <si>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</si>
  <si>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</si>
  <si>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</si>
  <si>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</si>
  <si>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</si>
  <si>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</si>
  <si>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</si>
  <si>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</si>
  <si>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</si>
  <si>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</si>
  <si>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</si>
  <si>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</si>
  <si>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</si>
  <si>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</si>
  <si>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</si>
  <si>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</si>
  <si>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</si>
  <si>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</si>
  <si>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</si>
  <si>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</si>
  <si>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</si>
  <si>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</si>
  <si>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</si>
  <si>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</si>
  <si>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</si>
  <si>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</si>
  <si>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</si>
  <si>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</si>
  <si>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</si>
  <si>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</si>
  <si>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</si>
  <si>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</si>
  <si>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</si>
  <si>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</si>
  <si>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</si>
  <si>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</si>
  <si>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</si>
  <si>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</si>
  <si>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</si>
  <si>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</si>
  <si>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</si>
  <si>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</si>
  <si>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</si>
  <si>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</si>
  <si>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</si>
  <si>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</si>
  <si>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</si>
  <si>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</si>
  <si>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</si>
  <si>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</si>
  <si>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</si>
  <si>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</si>
  <si>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</si>
  <si>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</si>
  <si>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</si>
  <si>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</si>
  <si>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</si>
  <si>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</si>
  <si>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</si>
  <si>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</si>
  <si>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</si>
  <si>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</si>
  <si>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</si>
  <si>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</si>
  <si>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</si>
  <si>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</si>
  <si>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</si>
  <si>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</si>
  <si>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</si>
  <si>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</si>
  <si>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</si>
  <si>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</si>
  <si>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</si>
  <si>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</si>
  <si>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</si>
  <si>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</si>
  <si>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</si>
  <si>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</si>
  <si>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</si>
  <si>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</si>
  <si>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</si>
  <si>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</si>
  <si>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</si>
  <si>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</si>
  <si>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</si>
  <si>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</si>
  <si>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</si>
  <si>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</si>
  <si>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</si>
  <si>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</si>
  <si>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</si>
  <si>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</si>
  <si>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</si>
  <si>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</si>
  <si>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</si>
  <si>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</si>
  <si>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</si>
  <si>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</si>
  <si>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</si>
  <si>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</si>
  <si>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</si>
  <si>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</si>
  <si>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</si>
  <si>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</si>
  <si>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</si>
  <si>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</si>
  <si>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</si>
  <si>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</si>
  <si>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</si>
  <si>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</si>
  <si>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</si>
  <si>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</si>
  <si>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</si>
  <si>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</si>
  <si>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</si>
  <si>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</si>
  <si>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</si>
  <si>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</si>
  <si>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</si>
  <si>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</si>
  <si>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</si>
  <si>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</si>
  <si>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</si>
  <si>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</si>
  <si>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</si>
  <si>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</si>
  <si>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</si>
  <si>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</si>
  <si>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</si>
  <si>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</si>
  <si>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</si>
  <si>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</si>
  <si>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</si>
  <si>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</si>
  <si>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</si>
  <si>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</si>
  <si>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</si>
  <si>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</si>
  <si>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</si>
  <si>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</si>
  <si>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</si>
  <si>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</si>
  <si>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</si>
  <si>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</si>
  <si>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</si>
  <si>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</si>
  <si>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</si>
  <si>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</si>
  <si>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</si>
  <si>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</si>
  <si>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</si>
  <si>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</si>
  <si>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</si>
  <si>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</si>
  <si>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</si>
  <si>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</si>
  <si>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</si>
  <si>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</si>
  <si>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</si>
  <si>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</si>
  <si>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</si>
  <si>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</si>
  <si>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</si>
  <si>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</si>
  <si>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</si>
  <si>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</si>
  <si>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</si>
  <si>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</si>
  <si>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</si>
  <si>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</si>
  <si>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</si>
  <si>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</si>
  <si>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</si>
  <si>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</si>
  <si>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</si>
  <si>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</si>
  <si>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</si>
  <si>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</si>
  <si>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</si>
  <si>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</si>
  <si>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</si>
  <si>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</si>
  <si>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</si>
  <si>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</si>
  <si>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</si>
  <si>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</si>
  <si>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</si>
  <si>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</si>
  <si>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</si>
  <si>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</si>
  <si>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</si>
  <si>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</si>
  <si>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</si>
  <si>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</si>
  <si>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</si>
  <si>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</si>
  <si>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</si>
  <si>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</si>
  <si>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</si>
  <si>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</si>
  <si>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</si>
  <si>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</si>
  <si>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</si>
  <si>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</si>
  <si>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</si>
  <si>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</si>
  <si>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</si>
  <si>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</si>
  <si>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</si>
  <si>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</si>
  <si>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</si>
  <si>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</si>
  <si>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</si>
  <si>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</si>
  <si>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</si>
  <si>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</si>
  <si>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</si>
  <si>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</si>
  <si>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</si>
  <si>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</si>
  <si>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</si>
  <si>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</si>
  <si>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</si>
  <si>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</si>
  <si>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</si>
  <si>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</si>
  <si>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</si>
  <si>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</si>
  <si>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</si>
  <si>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</si>
  <si>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</si>
  <si>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</si>
  <si>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</si>
  <si>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</si>
  <si>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</si>
  <si>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</si>
  <si>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</si>
  <si>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</si>
  <si>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</si>
  <si>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</si>
  <si>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</si>
  <si>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</si>
  <si>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</si>
  <si>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</si>
  <si>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</si>
  <si>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</si>
  <si>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</si>
  <si>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</si>
  <si>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</si>
  <si>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</si>
  <si>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</si>
  <si>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</si>
  <si>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</si>
  <si>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</si>
  <si>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</si>
  <si>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</si>
  <si>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</si>
  <si>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</si>
  <si>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</si>
  <si>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</si>
  <si>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</si>
  <si>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</si>
  <si>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</si>
  <si>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</si>
  <si>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</si>
  <si>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</si>
  <si>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</si>
  <si>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</si>
  <si>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</si>
  <si>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</si>
  <si>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</si>
  <si>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</si>
  <si>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</si>
  <si>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</si>
  <si>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</si>
  <si>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</si>
  <si>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</si>
  <si>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</si>
  <si>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</si>
  <si>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</si>
  <si>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</si>
  <si>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</si>
  <si>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</si>
  <si>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</si>
  <si>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</si>
  <si>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</si>
  <si>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</si>
  <si>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</si>
  <si>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</si>
  <si>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</si>
  <si>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</si>
  <si>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</si>
  <si>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</si>
  <si>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</si>
  <si>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</si>
  <si>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</si>
  <si>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</si>
  <si>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</si>
  <si>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</si>
  <si>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</si>
  <si>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</si>
  <si>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</si>
  <si>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</si>
  <si>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</si>
  <si>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</si>
  <si>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</si>
  <si>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</si>
  <si>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</si>
  <si>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</si>
  <si>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</si>
  <si>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</si>
  <si>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</si>
  <si>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</si>
  <si>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</si>
  <si>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</si>
  <si>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</si>
  <si>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</si>
  <si>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</si>
  <si>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</si>
  <si>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</si>
  <si>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</si>
  <si>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</si>
  <si>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</si>
  <si>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</si>
  <si>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</si>
  <si>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</si>
  <si>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</si>
  <si>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</si>
  <si>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</si>
  <si>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</si>
  <si>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</si>
  <si>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</si>
  <si>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</si>
  <si>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</si>
  <si>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</si>
  <si>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</si>
  <si>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</si>
  <si>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</si>
  <si>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</si>
  <si>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</si>
  <si>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</si>
  <si>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</si>
  <si>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</si>
  <si>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</si>
  <si>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</si>
  <si>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</si>
  <si>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</si>
  <si>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</si>
  <si>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</si>
  <si>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</si>
  <si>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</si>
  <si>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</si>
  <si>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</si>
  <si>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</si>
  <si>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</si>
  <si>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</si>
  <si>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</si>
  <si>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</si>
  <si>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</si>
  <si>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</si>
  <si>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</si>
  <si>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</si>
  <si>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</si>
  <si>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</si>
  <si>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</si>
  <si>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</si>
  <si>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</si>
  <si>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</si>
  <si>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</si>
  <si>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</si>
  <si>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</si>
  <si>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</si>
  <si>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</si>
  <si>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</si>
  <si>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</si>
  <si>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</si>
  <si>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</si>
  <si>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</si>
  <si>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</si>
  <si>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</si>
  <si>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</si>
  <si>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</si>
  <si>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</si>
  <si>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</si>
  <si>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</si>
  <si>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</si>
  <si>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</si>
  <si>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</si>
  <si>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</si>
  <si>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</si>
  <si>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</si>
  <si>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</si>
  <si>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</si>
  <si>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</si>
  <si>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</si>
  <si>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</si>
  <si>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</si>
  <si>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</si>
  <si>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</si>
  <si>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</si>
  <si>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</si>
  <si>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</si>
  <si>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</si>
  <si>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</si>
  <si>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</si>
  <si>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</si>
  <si>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</si>
  <si>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</si>
  <si>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</si>
  <si>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</si>
  <si>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</si>
  <si>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</si>
  <si>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</si>
  <si>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</si>
  <si>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</si>
  <si>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</si>
  <si>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</si>
  <si>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</si>
  <si>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</si>
  <si>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</si>
  <si>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</si>
  <si>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</si>
  <si>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</si>
  <si>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</si>
  <si>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</si>
  <si>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</si>
  <si>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</si>
  <si>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</si>
  <si>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</si>
  <si>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</si>
  <si>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</si>
  <si>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</si>
  <si>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</si>
  <si>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</si>
  <si>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</si>
  <si>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</si>
  <si>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</si>
  <si>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</si>
  <si>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</si>
  <si>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</si>
  <si>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</si>
  <si>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</si>
  <si>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</si>
  <si>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</si>
  <si>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</si>
  <si>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</si>
  <si>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</si>
  <si>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</si>
  <si>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</si>
  <si>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</si>
  <si>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</si>
  <si>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</si>
  <si>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</si>
  <si>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</si>
  <si>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</si>
  <si>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</si>
  <si>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</si>
  <si>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</si>
  <si>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</si>
  <si>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</si>
  <si>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</si>
  <si>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</si>
  <si>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</si>
  <si>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</si>
  <si>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</si>
  <si>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</si>
  <si>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</si>
  <si>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</si>
  <si>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</si>
  <si>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</si>
  <si>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</si>
  <si>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</si>
  <si>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</si>
  <si>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</si>
  <si>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</si>
  <si>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</si>
  <si>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</si>
  <si>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</si>
  <si>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</si>
  <si>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</si>
  <si>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</si>
  <si>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</si>
  <si>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</si>
  <si>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</si>
  <si>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</si>
  <si>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</si>
  <si>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</si>
  <si>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</si>
  <si>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</si>
  <si>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</si>
  <si>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</si>
  <si>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</si>
  <si>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</si>
  <si>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</si>
  <si>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</si>
  <si>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</si>
  <si>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</si>
  <si>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</si>
  <si>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</si>
  <si>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</si>
  <si>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</si>
  <si>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</si>
  <si>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</si>
  <si>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</si>
  <si>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</si>
  <si>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</si>
  <si>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</si>
  <si>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</si>
  <si>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</si>
  <si>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</si>
  <si>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</si>
  <si>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</si>
  <si>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</si>
  <si>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</si>
  <si>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</si>
  <si>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</si>
  <si>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</si>
  <si>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</si>
  <si>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</si>
  <si>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</si>
  <si>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</si>
  <si>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</si>
  <si>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</si>
  <si>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</si>
  <si>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</si>
  <si>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</si>
  <si>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</si>
  <si>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</si>
  <si>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</si>
  <si>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</si>
  <si>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</si>
  <si>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</si>
  <si>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</si>
  <si>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</si>
  <si>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</si>
  <si>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</si>
  <si>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</si>
  <si>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</si>
  <si>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</si>
  <si>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</si>
  <si>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</si>
  <si>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</si>
  <si>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</si>
  <si>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</si>
  <si>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</si>
  <si>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</si>
  <si>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</si>
  <si>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</si>
  <si>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</si>
  <si>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</si>
  <si>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</si>
  <si>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</si>
  <si>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</si>
  <si>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</si>
  <si>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</si>
  <si>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</si>
  <si>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</si>
  <si>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</si>
  <si>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</si>
  <si>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</si>
  <si>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</si>
  <si>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</si>
  <si>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</si>
  <si>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</si>
  <si>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</si>
  <si>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</si>
  <si>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</si>
  <si>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</si>
  <si>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</si>
  <si>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</si>
  <si>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</si>
  <si>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</si>
  <si>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</si>
  <si>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</si>
  <si>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</si>
  <si>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</si>
  <si>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</si>
  <si>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</si>
  <si>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</si>
  <si>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</si>
  <si>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</si>
  <si>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</si>
  <si>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</si>
  <si>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</si>
  <si>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</si>
  <si>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</si>
  <si>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</si>
  <si>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</si>
  <si>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</si>
  <si>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</si>
  <si>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</si>
  <si>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</si>
  <si>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</si>
  <si>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</si>
  <si>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</si>
  <si>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</si>
  <si>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</si>
  <si>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</si>
  <si>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</si>
  <si>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</si>
  <si>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</si>
  <si>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</si>
  <si>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</si>
  <si>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</si>
  <si>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</si>
  <si>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</si>
  <si>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</si>
  <si>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</si>
  <si>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</si>
  <si>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</si>
  <si>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</si>
  <si>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</si>
  <si>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</si>
  <si>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</si>
  <si>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</si>
  <si>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</si>
  <si>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</si>
  <si>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</si>
  <si>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</si>
  <si>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</si>
  <si>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</si>
  <si>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</si>
  <si>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</si>
  <si>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</si>
  <si>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</si>
  <si>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</si>
  <si>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</si>
  <si>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</si>
  <si>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</si>
  <si>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</si>
  <si>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</si>
  <si>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</si>
  <si>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</si>
  <si>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</si>
  <si>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</si>
  <si>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</si>
  <si>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</si>
  <si>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</si>
  <si>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</si>
  <si>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</si>
  <si>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</si>
  <si>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</si>
  <si>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</si>
  <si>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</si>
  <si>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</si>
  <si>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</si>
  <si>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</si>
  <si>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</si>
  <si>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</si>
  <si>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</si>
  <si>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</si>
  <si>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</si>
  <si>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</si>
  <si>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</si>
  <si>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</si>
  <si>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</si>
  <si>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</si>
  <si>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</si>
  <si>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</si>
  <si>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</si>
  <si>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</si>
  <si>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</si>
  <si>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</si>
  <si>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</si>
  <si>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</si>
  <si>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</si>
  <si>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</si>
  <si>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</si>
  <si>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</si>
  <si>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</si>
  <si>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</si>
  <si>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</si>
  <si>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</si>
  <si>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</si>
  <si>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</si>
  <si>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</si>
  <si>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</si>
  <si>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</si>
  <si>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</si>
  <si>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</si>
  <si>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</si>
  <si>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</si>
  <si>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</si>
  <si>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</si>
  <si>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</si>
  <si>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</si>
  <si>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</si>
  <si>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</si>
  <si>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</si>
  <si>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</si>
  <si>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</si>
  <si>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</si>
  <si>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</si>
  <si>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</si>
  <si>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</si>
  <si>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</si>
  <si>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</si>
  <si>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</si>
  <si>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</si>
  <si>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</si>
  <si>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</si>
  <si>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</si>
  <si>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</si>
  <si>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</si>
  <si>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</si>
  <si>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</si>
  <si>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</si>
  <si>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</si>
  <si>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</si>
  <si>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</si>
  <si>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</si>
  <si>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</si>
  <si>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</si>
  <si>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</si>
  <si>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</si>
  <si>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</si>
  <si>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</si>
  <si>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</si>
  <si>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</si>
  <si>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</si>
  <si>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</si>
  <si>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</si>
  <si>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</si>
  <si>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</si>
  <si>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</si>
  <si>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</si>
  <si>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</si>
  <si>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</si>
  <si>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</si>
  <si>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</si>
  <si>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</si>
  <si>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</si>
  <si>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</si>
  <si>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</si>
  <si>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</si>
  <si>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</si>
  <si>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</si>
  <si>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</si>
  <si>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</si>
  <si>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</si>
  <si>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</si>
  <si>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</si>
  <si>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</si>
  <si>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</si>
  <si>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</si>
  <si>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</si>
  <si>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</si>
  <si>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</si>
  <si>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</si>
  <si>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</si>
  <si>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</si>
  <si>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</si>
  <si>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</si>
  <si>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</si>
  <si>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</si>
  <si>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</si>
  <si>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</si>
  <si>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</si>
  <si>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</si>
  <si>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</si>
  <si>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</si>
  <si>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</si>
  <si>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</si>
  <si>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</si>
  <si>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</si>
  <si>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</si>
  <si>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</si>
  <si>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</si>
  <si>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</si>
  <si>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</si>
  <si>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</si>
  <si>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</si>
  <si>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</si>
  <si>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</si>
  <si>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</si>
  <si>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</si>
  <si>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</si>
  <si>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</si>
  <si>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</si>
  <si>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</si>
  <si>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</si>
  <si>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</si>
  <si>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</si>
  <si>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</si>
  <si>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</si>
  <si>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</si>
  <si>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</si>
  <si>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</si>
  <si>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</si>
  <si>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</si>
  <si>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</si>
  <si>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</si>
  <si>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</si>
  <si>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</si>
  <si>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</si>
  <si>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</si>
  <si>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</si>
  <si>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</si>
  <si>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</si>
  <si>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</si>
  <si>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</si>
  <si>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</si>
  <si>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</si>
  <si>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</si>
  <si>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</si>
  <si>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</si>
  <si>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</si>
  <si>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</si>
  <si>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</si>
  <si>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</si>
  <si>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</si>
  <si>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</si>
  <si>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</si>
  <si>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</si>
  <si>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</si>
  <si>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</si>
  <si>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</si>
  <si>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</si>
  <si>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</si>
  <si>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</si>
  <si>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</si>
  <si>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</si>
  <si>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</si>
  <si>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</si>
  <si>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</si>
  <si>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</si>
  <si>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</si>
  <si>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</si>
  <si>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</si>
  <si>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</si>
  <si>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</si>
  <si>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</si>
  <si>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</si>
  <si>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</si>
  <si>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</si>
  <si>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</si>
  <si>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</si>
  <si>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</si>
  <si>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</si>
  <si>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</si>
  <si>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</si>
  <si>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</si>
  <si>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</si>
  <si>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</si>
  <si>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</si>
  <si>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</si>
  <si>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</si>
  <si>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</si>
  <si>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</si>
  <si>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</si>
  <si>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</si>
  <si>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</si>
  <si>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</si>
  <si>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</si>
  <si>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</si>
  <si>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</si>
  <si>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</si>
  <si>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</si>
  <si>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</si>
  <si>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</si>
  <si>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</si>
  <si>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</si>
  <si>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</si>
  <si>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</si>
  <si>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</si>
  <si>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</si>
  <si>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</si>
  <si>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</si>
  <si>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</si>
  <si>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</si>
  <si>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</si>
  <si>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</si>
  <si>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</si>
  <si>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</si>
  <si>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</si>
  <si>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</si>
  <si>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</si>
  <si>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</si>
  <si>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</si>
  <si>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</si>
  <si>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</si>
  <si>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</si>
  <si>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</si>
  <si>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</si>
  <si>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</si>
  <si>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</si>
  <si>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</si>
  <si>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</si>
  <si>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</si>
  <si>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</si>
  <si>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</si>
  <si>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</si>
  <si>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</si>
  <si>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</si>
  <si>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</si>
  <si>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</si>
  <si>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</si>
  <si>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</si>
  <si>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</si>
  <si>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</si>
  <si>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</si>
  <si>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</si>
  <si>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</si>
  <si>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</si>
  <si>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</si>
  <si>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</si>
  <si>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</si>
  <si>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</si>
  <si>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</si>
  <si>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</si>
  <si>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</si>
  <si>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</si>
  <si>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</si>
  <si>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</si>
  <si>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</si>
  <si>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</si>
  <si>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</si>
  <si>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</si>
  <si>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</si>
  <si>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</si>
  <si>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</si>
  <si>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</si>
  <si>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</si>
  <si>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</si>
  <si>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</si>
  <si>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</si>
  <si>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</si>
  <si>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</si>
  <si>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</si>
  <si>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</si>
  <si>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</si>
  <si>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</si>
  <si>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</si>
  <si>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</si>
  <si>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</si>
  <si>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</si>
  <si>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</si>
  <si>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</si>
  <si>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</si>
  <si>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</si>
  <si>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</si>
  <si>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</si>
  <si>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</si>
  <si>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</si>
  <si>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</si>
  <si>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</si>
  <si>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</si>
  <si>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</si>
  <si>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</si>
  <si>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</si>
  <si>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</si>
  <si>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</si>
  <si>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</si>
  <si>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</si>
  <si>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</si>
  <si>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</si>
  <si>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</si>
  <si>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</si>
  <si>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</si>
  <si>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</si>
  <si>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</si>
  <si>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</si>
  <si>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</si>
  <si>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</si>
  <si>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</si>
  <si>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</si>
  <si>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</si>
  <si>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</si>
  <si>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</si>
  <si>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</si>
  <si>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</si>
  <si>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</si>
  <si>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</si>
  <si>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</si>
  <si>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</si>
  <si>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</si>
  <si>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</si>
  <si>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</si>
  <si>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</si>
  <si>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</si>
  <si>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</si>
  <si>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</si>
  <si>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</si>
  <si>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</si>
  <si>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</si>
  <si>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</si>
  <si>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</si>
  <si>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</si>
  <si>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</si>
  <si>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</si>
  <si>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</si>
  <si>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</si>
  <si>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</si>
  <si>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</si>
  <si>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</si>
  <si>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</si>
  <si>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</si>
  <si>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</si>
  <si>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</si>
  <si>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</si>
  <si>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</si>
  <si>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</si>
  <si>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</si>
  <si>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</si>
  <si>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</si>
  <si>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</si>
  <si>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</si>
  <si>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</si>
  <si>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</si>
  <si>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</si>
  <si>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</si>
  <si>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</si>
  <si>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</si>
  <si>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</si>
  <si>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</si>
  <si>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</si>
  <si>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</si>
  <si>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</si>
  <si>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</si>
  <si>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</si>
  <si>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</si>
  <si>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</si>
  <si>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</si>
  <si>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</si>
  <si>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</si>
  <si>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</si>
  <si>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</si>
  <si>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</si>
  <si>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</si>
  <si>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</si>
  <si>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</si>
  <si>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</si>
  <si>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</si>
  <si>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</si>
  <si>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</si>
  <si>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</si>
  <si>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</si>
  <si>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</si>
  <si>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</si>
  <si>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</si>
  <si>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</si>
  <si>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</si>
  <si>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</si>
  <si>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</si>
  <si>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</si>
  <si>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</si>
  <si>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</si>
  <si>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</si>
  <si>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</si>
  <si>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</si>
  <si>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</si>
  <si>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</si>
  <si>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</si>
  <si>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</si>
  <si>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</si>
  <si>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</si>
  <si>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</si>
  <si>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</si>
  <si>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</si>
  <si>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</si>
  <si>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</si>
  <si>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</si>
  <si>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</si>
  <si>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</si>
  <si>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</si>
  <si>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</si>
  <si>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</si>
  <si>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</si>
  <si>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</si>
  <si>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</si>
  <si>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</si>
  <si>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</si>
  <si>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</si>
  <si>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</si>
  <si>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</si>
  <si>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</si>
  <si>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</si>
  <si>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</si>
  <si>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</si>
  <si>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</si>
  <si>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</si>
  <si>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</si>
  <si>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</si>
  <si>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</si>
  <si>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</si>
  <si>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</si>
  <si>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</si>
  <si>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</si>
  <si>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</si>
  <si>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</si>
  <si>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</si>
  <si>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</si>
  <si>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</si>
  <si>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</si>
  <si>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</si>
  <si>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</si>
  <si>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</si>
  <si>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</si>
  <si>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</si>
  <si>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</si>
  <si>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</si>
  <si>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</si>
  <si>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</si>
  <si>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</si>
  <si>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</si>
  <si>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</si>
  <si>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</si>
  <si>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</si>
  <si>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</si>
  <si>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</si>
  <si>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</si>
  <si>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</si>
  <si>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</si>
  <si>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</si>
  <si>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</si>
  <si>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</si>
  <si>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</si>
  <si>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</si>
  <si>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</si>
  <si>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</si>
  <si>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</si>
  <si>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</si>
  <si>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</si>
  <si>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</si>
  <si>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</si>
  <si>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</si>
  <si>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</si>
  <si>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</si>
  <si>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</si>
  <si>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</si>
  <si>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</si>
  <si>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</si>
  <si>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</si>
  <si>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</si>
  <si>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</si>
  <si>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</si>
  <si>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</si>
  <si>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</si>
  <si>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</si>
  <si>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</si>
  <si>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</si>
  <si>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</si>
  <si>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</si>
  <si>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</si>
  <si>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</si>
  <si>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</si>
  <si>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</si>
  <si>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</si>
  <si>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</si>
  <si>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</si>
  <si>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</si>
  <si>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</si>
  <si>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</si>
  <si>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</si>
  <si>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</si>
  <si>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</si>
  <si>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</si>
  <si>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</si>
  <si>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</si>
  <si>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</si>
  <si>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</si>
  <si>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</si>
  <si>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</si>
  <si>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</si>
  <si>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</si>
  <si>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</si>
  <si>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</si>
  <si>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</si>
  <si>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</si>
  <si>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</si>
  <si>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</si>
  <si>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</si>
  <si>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</si>
  <si>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</si>
  <si>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</si>
  <si>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</si>
  <si>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</si>
  <si>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</si>
  <si>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</si>
  <si>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</si>
  <si>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</si>
  <si>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</si>
  <si>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</si>
  <si>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</si>
  <si>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</si>
  <si>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</si>
  <si>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</si>
  <si>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</si>
  <si>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</si>
  <si>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</si>
  <si>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</si>
  <si>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</si>
  <si>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</si>
  <si>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</si>
  <si>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</si>
  <si>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</si>
  <si>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</si>
  <si>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</si>
  <si>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</si>
  <si>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</si>
  <si>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</si>
  <si>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</si>
  <si>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</si>
  <si>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</si>
  <si>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</si>
  <si>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</si>
  <si>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</si>
  <si>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</si>
  <si>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</si>
  <si>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</si>
  <si>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</si>
  <si>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</si>
  <si>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</si>
  <si>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</si>
  <si>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</si>
  <si>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</si>
  <si>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</si>
  <si>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</si>
  <si>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</si>
  <si>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</si>
  <si>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</si>
  <si>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</si>
  <si>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</si>
  <si>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</si>
  <si>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</si>
  <si>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</si>
  <si>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</si>
  <si>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</si>
  <si>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</si>
  <si>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</si>
  <si>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</si>
  <si>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</si>
  <si>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</si>
  <si>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</si>
  <si>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</si>
  <si>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</si>
  <si>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</si>
  <si>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</si>
  <si>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</si>
  <si>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</si>
  <si>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</si>
  <si>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</si>
  <si>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</si>
  <si>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</si>
  <si>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</si>
  <si>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</si>
  <si>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</si>
  <si>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</si>
  <si>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</si>
  <si>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</si>
  <si>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</si>
  <si>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</si>
  <si>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</si>
  <si>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</si>
  <si>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</si>
  <si>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</si>
  <si>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</si>
  <si>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</si>
  <si>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</si>
  <si>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</si>
  <si>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</si>
  <si>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</si>
  <si>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</si>
  <si>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</si>
  <si>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</si>
  <si>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</si>
  <si>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</si>
  <si>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</si>
  <si>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</si>
  <si>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</si>
  <si>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</si>
  <si>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</si>
  <si>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</si>
  <si>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</si>
  <si>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</si>
  <si>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</si>
  <si>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</si>
  <si>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</si>
  <si>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</si>
  <si>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</si>
  <si>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</si>
  <si>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</si>
  <si>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</si>
  <si>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</si>
  <si>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</si>
  <si>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</si>
  <si>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</si>
  <si>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</si>
  <si>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</si>
  <si>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</si>
  <si>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</si>
  <si>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</si>
  <si>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</si>
  <si>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</si>
  <si>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</si>
  <si>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</si>
  <si>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</si>
  <si>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</si>
  <si>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</si>
  <si>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</si>
  <si>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</si>
  <si>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</si>
  <si>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</si>
  <si>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</si>
  <si>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</si>
  <si>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</si>
  <si>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</si>
  <si>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</si>
  <si>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</si>
  <si>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</si>
  <si>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</si>
  <si>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</si>
  <si>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</si>
  <si>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</si>
  <si>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</si>
  <si>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</si>
  <si>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</si>
  <si>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</si>
  <si>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</si>
  <si>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</si>
  <si>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</si>
  <si>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</si>
  <si>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</si>
  <si>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</si>
  <si>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</si>
  <si>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</si>
  <si>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</si>
  <si>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</si>
  <si>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</si>
  <si>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</si>
  <si>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</si>
  <si>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</si>
  <si>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</si>
  <si>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</si>
  <si>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</si>
  <si>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</si>
  <si>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</si>
  <si>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</si>
  <si>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</si>
  <si>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</si>
  <si>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</si>
  <si>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</si>
  <si>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</si>
  <si>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</si>
  <si>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</si>
  <si>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</si>
  <si>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</si>
  <si>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</si>
  <si>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</si>
  <si>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</si>
  <si>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</si>
  <si>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</si>
  <si>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</si>
  <si>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</si>
  <si>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</si>
  <si>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</si>
  <si>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</si>
  <si>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</si>
  <si>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</si>
  <si>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</si>
  <si>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</si>
  <si>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</si>
  <si>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</si>
  <si>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</si>
  <si>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</si>
  <si>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</si>
  <si>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</si>
  <si>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</si>
  <si>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</si>
  <si>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</si>
  <si>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</si>
  <si>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</si>
  <si>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</si>
  <si>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</si>
  <si>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</si>
  <si>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</si>
  <si>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</si>
  <si>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</si>
  <si>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</si>
  <si>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</si>
  <si>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</si>
  <si>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</si>
  <si>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</si>
  <si>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</si>
  <si>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</si>
  <si>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</si>
  <si>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</si>
  <si>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</si>
  <si>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</si>
  <si>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</si>
  <si>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</si>
  <si>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</si>
  <si>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</si>
  <si>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</si>
  <si>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</si>
  <si>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</si>
  <si>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</si>
  <si>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</si>
  <si>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</si>
  <si>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</si>
  <si>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</si>
  <si>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</si>
  <si>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</si>
  <si>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</si>
  <si>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</si>
  <si>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</si>
  <si>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</si>
  <si>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</si>
  <si>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</si>
  <si>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</si>
  <si>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</si>
  <si>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</si>
  <si>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</si>
  <si>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</si>
  <si>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</si>
  <si>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</si>
  <si>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</si>
  <si>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</si>
  <si>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</si>
  <si>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</si>
  <si>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</si>
  <si>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</si>
  <si>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</si>
  <si>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</si>
  <si>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</si>
  <si>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</si>
  <si>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</si>
  <si>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</si>
  <si>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</si>
  <si>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</si>
  <si>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</si>
  <si>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</si>
  <si>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</si>
  <si>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</si>
  <si>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</si>
  <si>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</si>
  <si>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</si>
  <si>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</si>
  <si>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</si>
  <si>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</si>
  <si>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</si>
  <si>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</si>
  <si>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</si>
  <si>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</si>
  <si>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</si>
  <si>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</si>
  <si>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</si>
  <si>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</si>
  <si>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</si>
  <si>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</si>
  <si>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</si>
  <si>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</si>
  <si>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</si>
  <si>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</si>
  <si>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</si>
  <si>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</si>
  <si>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</si>
  <si>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</si>
  <si>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</si>
  <si>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</si>
  <si>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</si>
  <si>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</si>
  <si>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</si>
  <si>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</si>
  <si>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</si>
  <si>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</si>
  <si>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</si>
  <si>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</si>
  <si>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</si>
  <si>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</si>
  <si>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</si>
  <si>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</si>
  <si>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</si>
  <si>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</si>
  <si>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</si>
  <si>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</si>
  <si>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</si>
  <si>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</si>
  <si>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</si>
  <si>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</si>
  <si>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</si>
  <si>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</si>
  <si>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</si>
  <si>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</si>
  <si>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</si>
  <si>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</si>
  <si>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</si>
  <si>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</si>
  <si>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</si>
  <si>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</si>
  <si>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</si>
  <si>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</si>
  <si>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</si>
  <si>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</si>
  <si>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</si>
  <si>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</si>
  <si>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</si>
  <si>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</si>
  <si>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</si>
  <si>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</si>
  <si>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</si>
  <si>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</si>
  <si>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</si>
  <si>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</si>
  <si>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</si>
  <si>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</si>
  <si>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</si>
  <si>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</si>
  <si>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</si>
  <si>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</si>
  <si>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</si>
  <si>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</si>
  <si>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</si>
  <si>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</si>
  <si>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</si>
  <si>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</si>
  <si>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</si>
  <si>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</si>
  <si>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</si>
  <si>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</si>
  <si>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</si>
  <si>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</si>
  <si>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</si>
  <si>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</si>
  <si>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</si>
  <si>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</si>
  <si>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</si>
  <si>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</si>
  <si>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</si>
  <si>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</si>
  <si>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</si>
  <si>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</si>
  <si>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</si>
  <si>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</si>
  <si>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</si>
  <si>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</si>
  <si>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</si>
  <si>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</si>
  <si>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</si>
  <si>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</si>
  <si>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</si>
  <si>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</si>
  <si>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</si>
  <si>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</si>
  <si>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</si>
  <si>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</si>
  <si>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</si>
  <si>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</si>
  <si>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</si>
  <si>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</si>
  <si>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</si>
  <si>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</si>
  <si>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</si>
  <si>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</si>
  <si>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</si>
  <si>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</si>
  <si>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</si>
  <si>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</si>
  <si>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</si>
  <si>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</si>
  <si>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</si>
  <si>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</si>
  <si>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</si>
  <si>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</si>
  <si>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</si>
  <si>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</si>
  <si>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</si>
  <si>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</si>
  <si>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</si>
  <si>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</si>
  <si>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</si>
  <si>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</si>
  <si>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</si>
  <si>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</si>
  <si>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</si>
  <si>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</si>
  <si>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</si>
  <si>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</si>
  <si>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</si>
  <si>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</si>
  <si>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</si>
  <si>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</si>
  <si>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</si>
  <si>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</si>
  <si>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</si>
  <si>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</si>
  <si>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</si>
  <si>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</si>
  <si>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</si>
  <si>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</si>
  <si>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</si>
  <si>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</si>
  <si>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</si>
  <si>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</si>
  <si>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</si>
  <si>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</si>
  <si>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</si>
  <si>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</si>
  <si>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</si>
  <si>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</si>
  <si>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</si>
  <si>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</si>
  <si>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</si>
  <si>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</si>
  <si>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</si>
  <si>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</si>
  <si>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</si>
  <si>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</si>
  <si>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</si>
  <si>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</si>
  <si>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</si>
  <si>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</si>
  <si>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</si>
  <si>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</si>
  <si>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</si>
  <si>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</si>
  <si>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</si>
  <si>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</si>
  <si>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</si>
  <si>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</si>
  <si>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</si>
  <si>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</si>
  <si>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</si>
  <si>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</si>
  <si>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</si>
  <si>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</si>
  <si>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</si>
  <si>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</si>
  <si>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</si>
  <si>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</si>
  <si>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</si>
  <si>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</si>
  <si>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</si>
  <si>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</si>
  <si>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</si>
  <si>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</si>
  <si>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</si>
  <si>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</si>
  <si>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</si>
  <si>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</si>
  <si>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</si>
  <si>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</si>
  <si>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</si>
  <si>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</si>
  <si>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</si>
  <si>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</si>
  <si>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</si>
  <si>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</si>
  <si>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</si>
  <si>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</si>
  <si>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</si>
  <si>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</si>
  <si>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</si>
  <si>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</si>
  <si>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</si>
  <si>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</si>
  <si>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</si>
  <si>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</si>
  <si>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</si>
  <si>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</si>
  <si>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</si>
  <si>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</si>
  <si>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</si>
  <si>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</si>
  <si>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</si>
  <si>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</si>
  <si>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</si>
  <si>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</si>
  <si>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</si>
  <si>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</si>
  <si>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</si>
  <si>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</si>
  <si>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</si>
  <si>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</si>
  <si>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</si>
  <si>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</si>
  <si>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</si>
  <si>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</si>
  <si>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</si>
  <si>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</si>
  <si>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</si>
  <si>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</si>
  <si>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</si>
  <si>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</si>
  <si>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</si>
  <si>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</si>
  <si>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</si>
  <si>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</si>
  <si>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</si>
  <si>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</si>
  <si>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</si>
  <si>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</si>
  <si>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</si>
  <si>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</si>
  <si>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</si>
  <si>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</si>
  <si>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</si>
  <si>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</si>
  <si>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</si>
  <si>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</si>
  <si>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</si>
  <si>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</si>
  <si>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</si>
  <si>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</si>
  <si>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</si>
  <si>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</si>
  <si>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</si>
  <si>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</si>
  <si>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</si>
  <si>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</si>
  <si>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</si>
  <si>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</si>
  <si>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</si>
  <si>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</si>
  <si>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</si>
  <si>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</si>
  <si>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</si>
  <si>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</si>
  <si>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</si>
  <si>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</si>
  <si>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</si>
  <si>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</si>
  <si>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</si>
  <si>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</si>
  <si>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</si>
  <si>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</si>
  <si>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</si>
  <si>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</si>
  <si>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</si>
  <si>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</si>
  <si>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</si>
  <si>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</si>
  <si>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</si>
  <si>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</si>
  <si>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</si>
  <si>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</si>
  <si>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</si>
  <si>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</si>
  <si>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</si>
  <si>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</si>
  <si>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</si>
  <si>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</si>
  <si>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</si>
  <si>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</si>
  <si>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</si>
  <si>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</si>
  <si>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</si>
  <si>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</si>
  <si>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</si>
  <si>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</si>
  <si>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</si>
  <si>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</si>
  <si>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</si>
  <si>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</si>
  <si>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</si>
  <si>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</si>
  <si>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</si>
  <si>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</si>
  <si>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</si>
  <si>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</si>
  <si>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</si>
  <si>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</si>
  <si>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</si>
  <si>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</si>
  <si>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</si>
  <si>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</si>
  <si>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</si>
  <si>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</si>
  <si>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</si>
  <si>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</si>
  <si>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</si>
  <si>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</si>
  <si>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</si>
  <si>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</si>
  <si>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</si>
  <si>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</si>
  <si>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</si>
  <si>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</si>
  <si>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</si>
  <si>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</si>
  <si>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</si>
  <si>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</si>
  <si>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</si>
  <si>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</si>
  <si>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</si>
  <si>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</si>
  <si>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</si>
  <si>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</si>
  <si>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</si>
  <si>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</si>
  <si>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</si>
  <si>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</si>
  <si>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</si>
  <si>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</si>
  <si>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</si>
  <si>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</si>
  <si>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</si>
  <si>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</si>
  <si>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</si>
  <si>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</si>
  <si>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</si>
  <si>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</si>
  <si>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</si>
  <si>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</si>
  <si>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</si>
  <si>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</si>
  <si>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</si>
  <si>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</si>
  <si>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</si>
  <si>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</si>
  <si>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</si>
  <si>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</si>
  <si>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</si>
  <si>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</si>
  <si>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</si>
  <si>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</si>
  <si>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</si>
  <si>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</si>
  <si>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</si>
  <si>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</si>
  <si>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</si>
  <si>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</si>
  <si>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</si>
  <si>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</si>
  <si>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</si>
  <si>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</si>
  <si>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</si>
  <si>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</si>
  <si>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</si>
  <si>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</si>
  <si>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</si>
  <si>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</si>
  <si>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</si>
  <si>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</si>
  <si>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</si>
  <si>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</si>
  <si>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</si>
  <si>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</si>
  <si>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</si>
  <si>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</si>
  <si>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</si>
  <si>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</si>
  <si>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</si>
  <si>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</si>
  <si>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</si>
  <si>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</si>
  <si>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</si>
  <si>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</si>
  <si>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</si>
  <si>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</si>
  <si>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</si>
  <si>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</si>
  <si>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</si>
  <si>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</si>
  <si>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</si>
  <si>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</si>
  <si>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</si>
  <si>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</si>
  <si>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</si>
  <si>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</si>
  <si>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</si>
  <si>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</si>
  <si>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</si>
  <si>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</si>
  <si>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</si>
  <si>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</si>
  <si>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</si>
  <si>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</si>
  <si>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</si>
  <si>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</si>
  <si>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</si>
  <si>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</si>
  <si>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</si>
  <si>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</si>
  <si>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</si>
  <si>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</si>
  <si>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</si>
  <si>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</si>
  <si>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</si>
  <si>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</si>
  <si>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</si>
  <si>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</si>
  <si>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</si>
  <si>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</si>
  <si>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</si>
  <si>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</si>
  <si>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</si>
  <si>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</si>
  <si>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</si>
  <si>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</si>
  <si>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</si>
  <si>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</si>
  <si>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</si>
  <si>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</si>
  <si>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</si>
  <si>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</si>
  <si>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</si>
  <si>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</si>
  <si>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</si>
  <si>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</si>
  <si>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</si>
  <si>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</si>
  <si>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</si>
  <si>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</si>
  <si>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</si>
  <si>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</si>
  <si>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</si>
  <si>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</si>
  <si>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</si>
  <si>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</si>
  <si>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</si>
  <si>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</si>
  <si>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</si>
  <si>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</si>
  <si>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</si>
  <si>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</si>
  <si>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</si>
  <si>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</si>
  <si>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</si>
  <si>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</si>
  <si>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</si>
  <si>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</si>
  <si>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</si>
  <si>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</si>
  <si>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</si>
  <si>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</si>
  <si>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</si>
  <si>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</si>
  <si>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</si>
  <si>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</si>
  <si>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</si>
  <si>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</si>
  <si>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</si>
  <si>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</si>
  <si>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</si>
  <si>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</si>
  <si>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</si>
  <si>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</si>
  <si>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</si>
  <si>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</si>
  <si>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</si>
  <si>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</si>
  <si>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</si>
  <si>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</si>
  <si>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</si>
  <si>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</si>
  <si>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</si>
  <si>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</si>
  <si>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</si>
  <si>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</si>
  <si>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</si>
  <si>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</si>
  <si>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</si>
  <si>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</si>
  <si>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</si>
  <si>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</si>
  <si>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</si>
  <si>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</si>
  <si>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</si>
  <si>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</si>
  <si>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</si>
  <si>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</si>
  <si>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</si>
  <si>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</si>
  <si>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</si>
  <si>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</si>
  <si>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</si>
  <si>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</si>
  <si>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</si>
  <si>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</si>
  <si>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</si>
  <si>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</si>
  <si>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</si>
  <si>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</si>
  <si>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</si>
  <si>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</si>
  <si>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</si>
  <si>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</si>
  <si>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</si>
  <si>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</si>
  <si>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</si>
  <si>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</si>
  <si>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</si>
  <si>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</si>
  <si>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</si>
  <si>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</si>
  <si>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</si>
  <si>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</si>
  <si>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</si>
  <si>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</si>
  <si>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</si>
  <si>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</si>
  <si>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</si>
  <si>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</si>
  <si>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</si>
  <si>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</si>
  <si>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</si>
  <si>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</si>
  <si>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</si>
  <si>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</si>
  <si>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</si>
  <si>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</si>
  <si>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</si>
  <si>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</si>
  <si>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</si>
  <si>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</si>
  <si>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</si>
  <si>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</si>
  <si>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</si>
  <si>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</si>
  <si>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</si>
  <si>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</si>
  <si>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</si>
  <si>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</si>
  <si>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</si>
  <si>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</si>
  <si>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</si>
  <si>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</si>
  <si>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</si>
  <si>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</si>
  <si>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</si>
  <si>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</si>
  <si>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</si>
  <si>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</si>
  <si>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</si>
  <si>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</si>
  <si>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</si>
  <si>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</si>
  <si>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</si>
  <si>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</si>
  <si>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</si>
  <si>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</si>
  <si>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</si>
  <si>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</si>
  <si>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</si>
  <si>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</si>
  <si>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</si>
  <si>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</si>
  <si>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</si>
  <si>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</si>
  <si>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</si>
  <si>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</si>
  <si>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</si>
  <si>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</si>
  <si>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</si>
  <si>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</si>
  <si>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</si>
  <si>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</si>
  <si>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</si>
  <si>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</si>
  <si>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</si>
  <si>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</si>
  <si>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</si>
  <si>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</si>
  <si>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</si>
  <si>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</si>
  <si>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</si>
  <si>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</si>
  <si>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</si>
  <si>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</si>
  <si>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</si>
  <si>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</si>
  <si>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</si>
  <si>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</si>
  <si>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</si>
  <si>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</si>
  <si>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</si>
  <si>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</si>
  <si>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</si>
  <si>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</si>
  <si>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</si>
  <si>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</si>
  <si>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</si>
  <si>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</si>
  <si>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</si>
  <si>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</si>
  <si>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</si>
  <si>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</si>
  <si>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</si>
  <si>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</si>
  <si>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</si>
  <si>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</si>
  <si>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</si>
  <si>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</si>
  <si>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</si>
  <si>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</si>
  <si>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</si>
  <si>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</si>
  <si>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</si>
  <si>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</si>
  <si>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</si>
  <si>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</si>
  <si>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</si>
  <si>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</si>
  <si>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</si>
  <si>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</si>
  <si>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</si>
  <si>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</si>
  <si>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</si>
  <si>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</si>
  <si>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</si>
  <si>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</si>
  <si>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</si>
  <si>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</si>
  <si>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</si>
  <si>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</si>
  <si>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</si>
  <si>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</si>
  <si>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</si>
  <si>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</si>
  <si>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</si>
  <si>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</si>
  <si>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</si>
  <si>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</si>
  <si>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</si>
  <si>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</si>
  <si>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</si>
  <si>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</si>
  <si>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</si>
  <si>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</si>
  <si>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</si>
  <si>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</si>
  <si>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</si>
  <si>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</si>
  <si>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</si>
  <si>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</si>
  <si>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</si>
  <si>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</si>
  <si>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</si>
  <si>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</si>
  <si>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</si>
  <si>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</si>
  <si>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</si>
  <si>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</si>
  <si>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</si>
  <si>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</si>
  <si>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</si>
  <si>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</si>
  <si>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</si>
  <si>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</si>
  <si>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</si>
  <si>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</si>
  <si>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</si>
  <si>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</si>
  <si>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</si>
  <si>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</si>
  <si>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</si>
  <si>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</si>
  <si>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</si>
  <si>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</si>
  <si>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</si>
  <si>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</si>
  <si>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</si>
  <si>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</si>
  <si>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</si>
  <si>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</si>
  <si>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</si>
  <si>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</si>
  <si>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</si>
  <si>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</si>
  <si>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</si>
  <si>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</si>
  <si>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</si>
  <si>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</si>
  <si>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</si>
  <si>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</si>
  <si>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</si>
  <si>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</si>
  <si>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</si>
  <si>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</si>
  <si>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</si>
  <si>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</si>
  <si>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</si>
  <si>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</si>
  <si>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</si>
  <si>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</si>
  <si>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</si>
  <si>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</si>
  <si>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</si>
  <si>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</si>
  <si>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</si>
  <si>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</si>
  <si>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</si>
  <si>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</si>
  <si>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</si>
  <si>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</si>
  <si>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</si>
  <si>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</si>
  <si>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</si>
  <si>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</si>
  <si>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</si>
  <si>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</si>
  <si>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</si>
  <si>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</si>
  <si>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</si>
  <si>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</si>
  <si>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</si>
  <si>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</si>
  <si>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</si>
  <si>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</si>
  <si>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</si>
  <si>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</si>
  <si>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</si>
  <si>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</si>
  <si>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</si>
  <si>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</si>
  <si>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</si>
  <si>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</si>
  <si>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</si>
  <si>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</si>
  <si>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</si>
  <si>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</si>
  <si>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</si>
  <si>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</si>
  <si>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</si>
  <si>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</si>
  <si>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</si>
  <si>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</si>
  <si>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</si>
  <si>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</si>
  <si>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</si>
  <si>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</si>
  <si>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</si>
  <si>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</si>
  <si>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</si>
  <si>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</si>
  <si>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</si>
  <si>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</si>
  <si>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</si>
  <si>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</si>
  <si>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</si>
  <si>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</si>
  <si>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</si>
  <si>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</si>
  <si>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</si>
  <si>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</si>
  <si>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</si>
  <si>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</si>
  <si>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</si>
  <si>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</si>
  <si>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</si>
  <si>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</si>
  <si>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</si>
  <si>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</si>
  <si>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</si>
  <si>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</si>
  <si>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</si>
  <si>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</si>
  <si>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</si>
  <si>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</si>
  <si>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</si>
  <si>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</si>
  <si>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</si>
  <si>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</si>
  <si>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</si>
  <si>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</si>
  <si>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</si>
  <si>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</si>
  <si>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</si>
  <si>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</si>
  <si>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</si>
  <si>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</si>
  <si>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</si>
  <si>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</si>
  <si>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</si>
  <si>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</si>
  <si>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</si>
  <si>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</si>
  <si>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</si>
  <si>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</si>
  <si>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</si>
  <si>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</si>
  <si>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</si>
  <si>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</si>
  <si>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</si>
  <si>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</si>
  <si>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</si>
  <si>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</si>
  <si>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</si>
  <si>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</si>
  <si>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</si>
  <si>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</si>
  <si>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</si>
  <si>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</si>
  <si>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</si>
  <si>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</si>
  <si>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</si>
  <si>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</si>
  <si>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</si>
  <si>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</si>
  <si>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</si>
  <si>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</si>
  <si>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</si>
  <si>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</si>
  <si>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</si>
  <si>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</si>
  <si>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</si>
  <si>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</si>
  <si>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</si>
  <si>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</si>
  <si>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</si>
  <si>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</si>
  <si>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</si>
  <si>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</si>
  <si>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</si>
  <si>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</si>
  <si>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</si>
  <si>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</si>
  <si>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</si>
  <si>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</si>
  <si>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</si>
  <si>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</si>
  <si>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</si>
  <si>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</si>
  <si>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</si>
  <si>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</si>
  <si>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</si>
  <si>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</si>
  <si>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</si>
  <si>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</si>
  <si>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</si>
  <si>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</si>
  <si>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</si>
  <si>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</si>
  <si>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</si>
  <si>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</si>
  <si>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</si>
  <si>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</si>
  <si>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</si>
  <si>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</si>
  <si>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</si>
  <si>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</si>
  <si>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</si>
  <si>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</si>
  <si>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</si>
  <si>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</si>
  <si>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</si>
  <si>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</si>
  <si>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</si>
  <si>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</si>
  <si>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</si>
  <si>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</si>
  <si>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</si>
  <si>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</si>
  <si>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</si>
  <si>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</si>
  <si>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</si>
  <si>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</si>
  <si>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</si>
  <si>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</si>
  <si>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</si>
  <si>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</si>
  <si>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</si>
  <si>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</si>
  <si>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</si>
  <si>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</si>
  <si>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</si>
  <si>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</si>
  <si>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</si>
  <si>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</si>
  <si>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</si>
  <si>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</si>
  <si>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</si>
  <si>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</si>
  <si>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</si>
  <si>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</si>
  <si>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</si>
  <si>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</si>
  <si>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</si>
  <si>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</si>
  <si>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</si>
  <si>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</si>
  <si>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</si>
  <si>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</si>
  <si>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</si>
  <si>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</si>
  <si>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</si>
  <si>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</si>
  <si>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</si>
  <si>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</si>
  <si>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</si>
  <si>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</si>
  <si>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</si>
  <si>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</si>
  <si>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</si>
  <si>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</si>
  <si>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</si>
  <si>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</si>
  <si>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</si>
  <si>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</si>
  <si>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</si>
  <si>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</si>
  <si>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</si>
  <si>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</si>
  <si>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</si>
  <si>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</si>
  <si>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</si>
  <si>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</si>
  <si>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</si>
  <si>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</si>
  <si>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</si>
  <si>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</si>
  <si>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</si>
  <si>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</si>
  <si>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</si>
  <si>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</si>
  <si>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</si>
  <si>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</si>
  <si>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</si>
  <si>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</si>
  <si>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</si>
  <si>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</si>
  <si>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</si>
  <si>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</si>
  <si>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</si>
  <si>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</si>
  <si>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</si>
  <si>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</si>
  <si>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</si>
  <si>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</si>
  <si>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</si>
  <si>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</si>
  <si>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</si>
  <si>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</si>
  <si>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</si>
  <si>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</si>
  <si>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</si>
  <si>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</si>
  <si>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</si>
  <si>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</si>
  <si>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</si>
  <si>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</si>
  <si>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</si>
  <si>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</si>
  <si>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</si>
  <si>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</si>
  <si>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</si>
  <si>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</si>
  <si>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</si>
  <si>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</si>
  <si>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</si>
  <si>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</si>
  <si>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</si>
  <si>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</si>
  <si>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</si>
  <si>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</si>
  <si>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</si>
  <si>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</si>
  <si>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</si>
  <si>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</si>
  <si>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</si>
  <si>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</si>
  <si>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</si>
  <si>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</si>
  <si>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</si>
  <si>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</si>
  <si>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</si>
  <si>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</si>
  <si>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</si>
  <si>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</si>
  <si>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</si>
  <si>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</si>
  <si>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</si>
  <si>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</si>
  <si>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</si>
  <si>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</si>
  <si>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</si>
  <si>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</si>
  <si>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</si>
  <si>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</si>
  <si>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</si>
  <si>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</si>
  <si>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</si>
  <si>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</si>
  <si>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</si>
  <si>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</si>
  <si>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</si>
  <si>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</si>
  <si>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</si>
  <si>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</si>
  <si>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</si>
  <si>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</si>
  <si>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</si>
  <si>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</si>
  <si>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</si>
  <si>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</si>
  <si>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</si>
  <si>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</si>
  <si>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</si>
  <si>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</si>
  <si>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</si>
  <si>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</si>
  <si>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</si>
  <si>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</si>
  <si>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</si>
  <si>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</si>
  <si>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</si>
  <si>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</si>
  <si>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</si>
  <si>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</si>
  <si>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</si>
  <si>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</si>
  <si>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</si>
  <si>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</si>
  <si>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</si>
  <si>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</si>
  <si>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</si>
  <si>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</si>
  <si>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</si>
  <si>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</si>
  <si>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</si>
  <si>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</si>
  <si>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</si>
  <si>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</si>
  <si>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</si>
  <si>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</si>
  <si>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</si>
  <si>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</si>
  <si>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</si>
  <si>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</si>
  <si>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</si>
  <si>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</si>
  <si>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</si>
  <si>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</si>
  <si>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</si>
  <si>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</si>
  <si>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</si>
  <si>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</si>
  <si>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</si>
  <si>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</si>
  <si>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</si>
  <si>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</si>
  <si>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</si>
  <si>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</si>
  <si>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</si>
  <si>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</si>
  <si>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</si>
  <si>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</si>
  <si>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</si>
  <si>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</si>
  <si>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</si>
  <si>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</si>
  <si>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</si>
  <si>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</si>
  <si>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</si>
  <si>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</si>
  <si>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</si>
  <si>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</si>
  <si>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</si>
  <si>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</si>
  <si>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</si>
  <si>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</si>
  <si>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</si>
  <si>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</si>
  <si>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</si>
  <si>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</si>
  <si>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</si>
  <si>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</si>
  <si>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</si>
  <si>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</si>
  <si>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</si>
  <si>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</si>
  <si>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</si>
  <si>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</si>
  <si>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</si>
  <si>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</si>
  <si>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</si>
  <si>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</si>
  <si>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</si>
  <si>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</si>
  <si>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</si>
  <si>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</si>
  <si>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</si>
  <si>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</si>
  <si>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</si>
  <si>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</si>
  <si>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</si>
  <si>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</si>
  <si>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</si>
  <si>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</si>
  <si>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</si>
  <si>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</si>
  <si>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</si>
  <si>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</si>
  <si>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</si>
  <si>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</si>
  <si>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</si>
  <si>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</si>
  <si>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</si>
  <si>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</si>
  <si>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</si>
  <si>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</si>
  <si>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</si>
  <si>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</si>
  <si>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</si>
  <si>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</si>
  <si>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</si>
  <si>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</si>
  <si>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</si>
  <si>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</si>
  <si>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</si>
  <si>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</si>
  <si>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</si>
  <si>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</si>
  <si>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</si>
  <si>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</si>
  <si>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</si>
  <si>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</si>
  <si>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</si>
  <si>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</si>
  <si>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</si>
  <si>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</si>
  <si>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</si>
  <si>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</si>
  <si>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</si>
  <si>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</si>
  <si>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</si>
  <si>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</si>
  <si>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</si>
  <si>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</si>
  <si>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</si>
  <si>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</si>
  <si>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</si>
  <si>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</si>
  <si>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</si>
  <si>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</si>
  <si>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</si>
  <si>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</si>
  <si>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</si>
  <si>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</si>
  <si>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</si>
  <si>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</si>
  <si>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</si>
  <si>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</si>
  <si>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</si>
  <si>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</si>
  <si>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</si>
  <si>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</si>
  <si>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</si>
  <si>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</si>
  <si>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</si>
  <si>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</si>
  <si>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</si>
  <si>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</si>
  <si>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</si>
  <si>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</si>
  <si>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</si>
  <si>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</si>
  <si>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</si>
  <si>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</si>
  <si>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</si>
  <si>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</si>
  <si>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</si>
  <si>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</si>
  <si>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</si>
  <si>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</si>
  <si>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</si>
  <si>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</si>
  <si>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</si>
  <si>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</si>
  <si>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</si>
  <si>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</si>
  <si>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</si>
  <si>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</si>
  <si>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</si>
  <si>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</si>
  <si>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</si>
  <si>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</si>
  <si>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</si>
  <si>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</si>
  <si>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</si>
  <si>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</si>
  <si>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</si>
  <si>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</si>
  <si>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</si>
  <si>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</si>
  <si>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</si>
  <si>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</si>
  <si>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</si>
  <si>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</si>
  <si>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</si>
  <si>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</si>
  <si>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</si>
  <si>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</si>
  <si>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</si>
  <si>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</si>
  <si>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</si>
  <si>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</si>
  <si>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</si>
  <si>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</si>
  <si>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</si>
  <si>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</si>
  <si>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</si>
  <si>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</si>
  <si>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</si>
  <si>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</si>
  <si>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</si>
  <si>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</si>
  <si>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</si>
  <si>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</si>
  <si>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</si>
  <si>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</si>
  <si>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</si>
  <si>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</si>
  <si>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</si>
  <si>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</si>
  <si>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</si>
  <si>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</si>
  <si>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</si>
  <si>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</si>
  <si>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</si>
  <si>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</si>
  <si>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</si>
  <si>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</si>
  <si>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</si>
  <si>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</si>
  <si>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</si>
  <si>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</si>
  <si>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</si>
  <si>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</si>
  <si>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</si>
  <si>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</si>
  <si>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</si>
  <si>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</si>
  <si>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</si>
  <si>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</si>
  <si>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</si>
  <si>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</si>
  <si>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</si>
  <si>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</si>
  <si>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</si>
  <si>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</si>
  <si>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</si>
  <si>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</si>
  <si>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</si>
  <si>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</si>
  <si>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</si>
  <si>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</si>
  <si>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</si>
  <si>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</si>
  <si>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</si>
  <si>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</si>
  <si>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</si>
  <si>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</si>
  <si>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</si>
  <si>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</si>
  <si>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</si>
  <si>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</si>
  <si>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</si>
  <si>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</si>
  <si>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</si>
  <si>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</si>
  <si>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</si>
  <si>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</si>
  <si>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</si>
  <si>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</si>
  <si>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</si>
  <si>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</si>
  <si>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</si>
  <si>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</si>
  <si>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</si>
  <si>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</si>
  <si>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</si>
  <si>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</si>
  <si>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</si>
  <si>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</si>
  <si>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</si>
  <si>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</si>
  <si>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</si>
  <si>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</si>
  <si>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</si>
  <si>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</si>
  <si>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</si>
  <si>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</si>
  <si>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</si>
  <si>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</si>
  <si>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</si>
  <si>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</si>
  <si>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</si>
  <si>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</si>
  <si>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</si>
  <si>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</si>
  <si>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</si>
  <si>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</si>
  <si>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</si>
  <si>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</si>
  <si>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</si>
  <si>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</si>
  <si>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</si>
  <si>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</si>
  <si>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</si>
  <si>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</si>
  <si>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</si>
  <si>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</si>
  <si>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</si>
  <si>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</si>
  <si>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</si>
  <si>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</si>
  <si>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</si>
  <si>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</si>
  <si>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</si>
  <si>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</si>
  <si>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</si>
  <si>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</si>
  <si>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</si>
  <si>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</si>
  <si>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</si>
  <si>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</si>
  <si>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</si>
  <si>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</si>
  <si>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</si>
  <si>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</si>
  <si>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</si>
  <si>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</si>
  <si>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</si>
  <si>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</si>
  <si>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</si>
  <si>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</si>
  <si>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</si>
  <si>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</si>
  <si>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</si>
  <si>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</si>
  <si>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</si>
  <si>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</si>
  <si>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</si>
  <si>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</si>
  <si>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</si>
  <si>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</si>
  <si>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</si>
  <si>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</si>
  <si>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</si>
  <si>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</si>
  <si>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</si>
  <si>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</si>
  <si>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</si>
  <si>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</si>
  <si>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</si>
  <si>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</si>
  <si>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</si>
  <si>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</si>
  <si>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</si>
  <si>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</si>
  <si>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</si>
  <si>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</si>
  <si>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</si>
  <si>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</si>
  <si>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</si>
  <si>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</si>
  <si>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</si>
  <si>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</si>
  <si>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</si>
  <si>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</si>
  <si>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</si>
  <si>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</si>
  <si>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</si>
  <si>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</si>
  <si>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</si>
  <si>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</si>
  <si>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</si>
  <si>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</si>
  <si>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</si>
  <si>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</si>
  <si>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</si>
  <si>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</si>
  <si>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</si>
  <si>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</si>
  <si>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</si>
  <si>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</si>
  <si>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</si>
  <si>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</si>
  <si>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</si>
  <si>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</si>
  <si>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</si>
  <si>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</si>
  <si>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</si>
  <si>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</si>
  <si>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</si>
  <si>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</si>
  <si>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</si>
  <si>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</si>
  <si>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</si>
  <si>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</si>
  <si>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</si>
  <si>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</si>
  <si>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</si>
  <si>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</si>
  <si>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</si>
  <si>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</si>
  <si>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</si>
  <si>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</si>
  <si>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</si>
  <si>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</si>
  <si>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</si>
  <si>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</si>
  <si>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</si>
  <si>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</si>
  <si>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</si>
  <si>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</si>
  <si>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</si>
  <si>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</si>
  <si>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</si>
  <si>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</si>
  <si>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</si>
  <si>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</si>
  <si>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</si>
  <si>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</si>
  <si>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</si>
  <si>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</si>
  <si>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</si>
  <si>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</si>
  <si>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</si>
  <si>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</si>
  <si>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</si>
  <si>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</si>
  <si>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</si>
  <si>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</si>
  <si>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</si>
  <si>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</si>
  <si>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</si>
  <si>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</si>
  <si>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</si>
  <si>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</si>
  <si>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</si>
  <si>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</si>
  <si>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</si>
  <si>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</si>
  <si>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</si>
  <si>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</si>
  <si>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</si>
  <si>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</si>
  <si>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</si>
  <si>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</si>
  <si>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</si>
  <si>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</si>
  <si>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</si>
  <si>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</si>
  <si>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</si>
  <si>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</si>
  <si>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</si>
  <si>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</si>
  <si>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</si>
  <si>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</si>
  <si>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</si>
  <si>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</si>
  <si>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</si>
  <si>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</si>
  <si>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</si>
  <si>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</si>
  <si>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</si>
  <si>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</si>
  <si>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</si>
  <si>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</si>
  <si>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</si>
  <si>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</si>
  <si>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</si>
  <si>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</si>
  <si>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</si>
  <si>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</si>
  <si>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</si>
  <si>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</si>
  <si>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</si>
  <si>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</si>
  <si>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</si>
  <si>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</si>
  <si>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</si>
  <si>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</si>
  <si>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</si>
  <si>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</si>
  <si>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</si>
  <si>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</si>
  <si>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</si>
  <si>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</si>
  <si>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</si>
  <si>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</si>
  <si>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</si>
  <si>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</si>
  <si>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</si>
  <si>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</si>
  <si>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</si>
  <si>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</si>
  <si>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</si>
  <si>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</si>
  <si>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</si>
  <si>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</si>
  <si>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</si>
  <si>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</si>
  <si>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</si>
  <si>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</si>
  <si>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</si>
  <si>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</si>
  <si>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</si>
  <si>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</si>
  <si>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</si>
  <si>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</si>
  <si>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</si>
  <si>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</si>
  <si>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</si>
  <si>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</si>
  <si>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</si>
  <si>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</si>
  <si>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</si>
  <si>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</si>
  <si>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</si>
  <si>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</si>
  <si>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</si>
  <si>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</si>
  <si>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</si>
  <si>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</si>
  <si>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</si>
  <si>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</si>
  <si>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</si>
  <si>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</si>
  <si>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</si>
  <si>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</si>
  <si>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</si>
  <si>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</si>
  <si>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</si>
  <si>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</si>
  <si>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</si>
  <si>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</si>
  <si>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</si>
  <si>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</si>
  <si>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</si>
  <si>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</si>
  <si>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</si>
  <si>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</si>
  <si>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</si>
  <si>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</si>
  <si>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</si>
  <si>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</si>
  <si>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</si>
  <si>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</si>
  <si>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</si>
  <si>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</si>
  <si>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</si>
  <si>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</si>
  <si>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</si>
  <si>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</si>
  <si>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</si>
  <si>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</si>
  <si>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</si>
  <si>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</si>
  <si>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</si>
  <si>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</si>
  <si>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</si>
  <si>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</si>
  <si>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</si>
  <si>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</si>
  <si>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</si>
  <si>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</si>
  <si>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</si>
  <si>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</si>
  <si>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</si>
  <si>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</si>
  <si>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</si>
  <si>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</si>
  <si>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</si>
  <si>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</si>
  <si>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</si>
  <si>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</si>
  <si>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</si>
  <si>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</si>
  <si>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</si>
  <si>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</si>
  <si>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</si>
  <si>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</si>
  <si>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</si>
  <si>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</si>
  <si>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</si>
  <si>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</si>
  <si>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</si>
  <si>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</si>
  <si>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</si>
  <si>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</si>
  <si>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</si>
  <si>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</si>
  <si>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</si>
  <si>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</si>
  <si>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</si>
  <si>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</si>
  <si>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</si>
  <si>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</si>
  <si>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</si>
  <si>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</si>
  <si>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</si>
  <si>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</si>
  <si>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</si>
  <si>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</si>
  <si>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</si>
  <si>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</si>
  <si>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</si>
  <si>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</si>
  <si>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</si>
  <si>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</si>
  <si>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</si>
  <si>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</si>
  <si>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</si>
  <si>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</si>
  <si>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</si>
  <si>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</si>
  <si>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</si>
  <si>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</si>
  <si>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</si>
  <si>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</si>
  <si>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</si>
  <si>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</si>
  <si>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</si>
  <si>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</si>
  <si>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</si>
  <si>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</si>
  <si>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</si>
  <si>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</si>
  <si>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</si>
  <si>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</si>
  <si>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</si>
  <si>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</si>
  <si>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</si>
  <si>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</si>
  <si>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</si>
  <si>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</si>
  <si>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</si>
  <si>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</si>
  <si>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</si>
  <si>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</si>
  <si>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</si>
  <si>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</si>
  <si>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</si>
  <si>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</si>
  <si>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</si>
  <si>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</si>
  <si>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</si>
  <si>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</si>
  <si>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</si>
  <si>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</si>
  <si>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</si>
  <si>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</si>
  <si>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</si>
  <si>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</si>
  <si>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</si>
  <si>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</si>
  <si>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</si>
  <si>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</si>
  <si>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</si>
  <si>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</si>
  <si>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</si>
  <si>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</si>
  <si>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</si>
  <si>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</si>
  <si>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</si>
  <si>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</si>
  <si>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</si>
  <si>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</si>
  <si>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</si>
  <si>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</si>
  <si>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</si>
  <si>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</si>
  <si>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</si>
  <si>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</si>
  <si>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</si>
  <si>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</si>
  <si>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</si>
  <si>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</si>
  <si>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</si>
  <si>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</si>
  <si>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</si>
  <si>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</si>
  <si>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</si>
  <si>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</si>
  <si>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</si>
  <si>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</si>
  <si>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</si>
  <si>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</si>
  <si>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</si>
  <si>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</si>
  <si>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</si>
  <si>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</si>
  <si>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</si>
  <si>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</si>
  <si>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</si>
  <si>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</si>
  <si>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</si>
  <si>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</si>
  <si>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</si>
  <si>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</si>
  <si>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</si>
  <si>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</si>
  <si>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</si>
  <si>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</si>
  <si>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</si>
  <si>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</si>
  <si>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</si>
  <si>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</si>
  <si>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</si>
  <si>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</si>
  <si>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</si>
  <si>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</si>
  <si>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</si>
  <si>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</si>
  <si>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</si>
  <si>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</si>
  <si>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</si>
  <si>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</si>
  <si>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</si>
  <si>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</si>
  <si>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</si>
  <si>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</si>
  <si>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</si>
  <si>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</si>
  <si>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</si>
  <si>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</si>
  <si>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</si>
  <si>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</si>
  <si>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</si>
  <si>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</si>
  <si>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</si>
  <si>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</si>
  <si>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</si>
  <si>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</si>
  <si>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</si>
  <si>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</si>
  <si>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</si>
  <si>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</si>
  <si>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</si>
  <si>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</si>
  <si>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</si>
  <si>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</si>
  <si>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</si>
  <si>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</si>
  <si>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</si>
  <si>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</si>
  <si>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</si>
  <si>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</si>
  <si>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</si>
  <si>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</si>
  <si>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</si>
  <si>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</si>
  <si>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</si>
  <si>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</si>
  <si>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</si>
  <si>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</si>
  <si>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</si>
  <si>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</si>
  <si>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</si>
  <si>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</si>
  <si>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</si>
  <si>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</si>
  <si>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</si>
  <si>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</si>
  <si>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</si>
  <si>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</si>
  <si>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</si>
  <si>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</si>
  <si>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</si>
  <si>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</si>
  <si>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</si>
  <si>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</si>
  <si>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</si>
  <si>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</si>
  <si>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</si>
  <si>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</si>
  <si>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</si>
  <si>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</si>
  <si>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</si>
  <si>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</si>
  <si>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</si>
  <si>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</si>
  <si>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</si>
  <si>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</si>
  <si>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</si>
  <si>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</si>
  <si>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</si>
  <si>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</si>
  <si>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</si>
  <si>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</si>
  <si>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</si>
  <si>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</si>
  <si>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</si>
  <si>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</si>
  <si>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</si>
  <si>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</si>
  <si>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</si>
  <si>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</si>
  <si>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</si>
  <si>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</si>
  <si>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</si>
  <si>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</si>
  <si>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</si>
  <si>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</si>
  <si>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</si>
  <si>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</si>
  <si>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</si>
  <si>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</si>
  <si>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</si>
  <si>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</si>
  <si>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</si>
  <si>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</si>
  <si>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</si>
  <si>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</si>
  <si>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</si>
  <si>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</si>
  <si>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</si>
  <si>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</si>
  <si>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</si>
  <si>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</si>
  <si>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</si>
  <si>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</si>
  <si>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</si>
  <si>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</si>
  <si>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</si>
  <si>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</si>
  <si>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</si>
  <si>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</si>
  <si>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</si>
  <si>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</si>
  <si>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</si>
  <si>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</si>
  <si>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</si>
  <si>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</si>
  <si>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</si>
  <si>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</si>
  <si>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</si>
  <si>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</si>
  <si>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</si>
  <si>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</si>
  <si>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</si>
  <si>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</si>
  <si>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</si>
  <si>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</si>
  <si>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</si>
  <si>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</si>
  <si>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</si>
  <si>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</si>
  <si>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</si>
  <si>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</si>
  <si>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</si>
  <si>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</si>
  <si>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</si>
  <si>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</si>
  <si>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</si>
  <si>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</si>
  <si>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</si>
  <si>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</si>
  <si>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</si>
  <si>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</si>
  <si>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</si>
  <si>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</si>
  <si>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</si>
  <si>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</si>
  <si>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</si>
  <si>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</si>
  <si>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</si>
  <si>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</si>
  <si>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</si>
  <si>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</si>
  <si>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</si>
  <si>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</si>
  <si>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</si>
  <si>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</si>
  <si>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</si>
  <si>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</si>
  <si>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</si>
  <si>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</si>
  <si>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</si>
  <si>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</si>
  <si>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</si>
  <si>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</si>
  <si>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</si>
  <si>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</si>
  <si>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</si>
  <si>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</si>
  <si>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</si>
  <si>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</si>
  <si>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</si>
  <si>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</si>
  <si>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</si>
  <si>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</si>
  <si>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</si>
  <si>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</si>
  <si>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</si>
  <si>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</si>
  <si>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</si>
  <si>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</si>
  <si>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</si>
  <si>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</si>
  <si>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</si>
  <si>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</si>
  <si>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</si>
  <si>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</si>
  <si>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</si>
  <si>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</si>
  <si>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</si>
  <si>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</si>
  <si>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</si>
  <si>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</si>
  <si>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</si>
  <si>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</si>
  <si>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</si>
  <si>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</si>
  <si>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</si>
  <si>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</si>
  <si>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</si>
  <si>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</si>
  <si>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</si>
  <si>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</si>
  <si>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</si>
  <si>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</si>
  <si>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</si>
  <si>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</si>
  <si>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</si>
  <si>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</si>
  <si>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</si>
  <si>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</si>
  <si>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</si>
  <si>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</si>
  <si>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</si>
  <si>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</si>
  <si>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</si>
  <si>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</si>
  <si>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</si>
  <si>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</si>
  <si>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</si>
  <si>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</si>
  <si>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</si>
  <si>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</si>
  <si>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</si>
  <si>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</si>
  <si>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</si>
  <si>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</si>
  <si>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</si>
  <si>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</si>
  <si>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</si>
  <si>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</si>
  <si>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</si>
  <si>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</si>
  <si>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</si>
  <si>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</si>
  <si>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</si>
  <si>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</si>
  <si>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</si>
  <si>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</si>
  <si>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</si>
  <si>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</si>
  <si>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</si>
  <si>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</si>
  <si>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</si>
  <si>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</si>
  <si>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</si>
  <si>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</si>
  <si>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</si>
  <si>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</si>
  <si>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</si>
  <si>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</si>
  <si>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</si>
  <si>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</si>
  <si>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</si>
  <si>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</si>
  <si>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</si>
  <si>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</si>
  <si>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</si>
  <si>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</si>
  <si>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</si>
  <si>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</si>
  <si>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</si>
  <si>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</si>
  <si>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</si>
  <si>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</si>
  <si>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</si>
  <si>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</si>
  <si>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</si>
  <si>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</si>
  <si>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</si>
  <si>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</si>
  <si>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</si>
  <si>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</si>
  <si>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</si>
  <si>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</si>
  <si>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</si>
  <si>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</si>
  <si>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</si>
  <si>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</si>
  <si>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</si>
  <si>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</si>
  <si>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</si>
  <si>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</si>
  <si>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</si>
  <si>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</si>
  <si>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</si>
  <si>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</si>
  <si>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</si>
  <si>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</si>
  <si>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</si>
  <si>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</si>
  <si>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</si>
  <si>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</si>
  <si>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</si>
  <si>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</si>
  <si>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</si>
  <si>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</si>
  <si>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</si>
  <si>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</si>
  <si>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</si>
  <si>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</si>
  <si>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</si>
  <si>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</si>
  <si>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</si>
  <si>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</si>
  <si>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</si>
  <si>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</si>
  <si>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</si>
  <si>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</si>
  <si>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</si>
  <si>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</si>
  <si>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</si>
  <si>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</si>
  <si>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</si>
  <si>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</si>
  <si>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</si>
  <si>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</si>
  <si>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</si>
  <si>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</si>
  <si>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</si>
  <si>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</si>
  <si>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</si>
  <si>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</si>
  <si>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</si>
  <si>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</si>
  <si>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</si>
  <si>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</si>
  <si>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</si>
  <si>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</si>
  <si>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</si>
  <si>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</si>
  <si>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</si>
  <si>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</si>
  <si>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</si>
  <si>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</si>
  <si>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</si>
  <si>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</si>
  <si>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</si>
  <si>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</si>
  <si>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</si>
  <si>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</si>
  <si>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</si>
  <si>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</si>
  <si>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</si>
  <si>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</si>
  <si>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</si>
  <si>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</si>
  <si>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</si>
  <si>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</si>
  <si>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</si>
  <si>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</si>
  <si>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</si>
  <si>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</si>
  <si>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</si>
  <si>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</si>
  <si>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</si>
  <si>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</si>
  <si>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</si>
  <si>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</si>
  <si>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</si>
  <si>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</si>
  <si>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</si>
  <si>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</si>
  <si>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</si>
  <si>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</si>
  <si>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</si>
  <si>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</si>
  <si>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</si>
  <si>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</si>
  <si>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</si>
  <si>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</si>
  <si>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</si>
  <si>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</si>
  <si>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</si>
  <si>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</si>
  <si>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</si>
  <si>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</si>
  <si>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</si>
  <si>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</si>
  <si>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</si>
  <si>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</si>
  <si>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</si>
  <si>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</si>
  <si>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</si>
  <si>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</si>
  <si>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</si>
  <si>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</si>
  <si>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</si>
  <si>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</si>
  <si>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</si>
  <si>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</si>
  <si>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</si>
  <si>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</si>
  <si>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</si>
  <si>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</si>
  <si>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</si>
  <si>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</si>
  <si>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</si>
  <si>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</si>
  <si>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</si>
  <si>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</si>
  <si>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</si>
  <si>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</si>
  <si>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</si>
  <si>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</si>
  <si>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</si>
  <si>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</si>
  <si>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</si>
  <si>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</si>
  <si>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</si>
  <si>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</si>
  <si>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</si>
  <si>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</si>
  <si>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</si>
  <si>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</si>
  <si>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</si>
  <si>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</si>
  <si>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</si>
  <si>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</si>
  <si>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</si>
  <si>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</si>
  <si>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</si>
  <si>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</si>
  <si>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</si>
  <si>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</si>
  <si>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</si>
  <si>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</si>
  <si>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</si>
  <si>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</si>
  <si>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</si>
  <si>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</si>
  <si>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</si>
  <si>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</si>
  <si>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</si>
  <si>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</si>
  <si>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</si>
  <si>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</si>
  <si>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</si>
  <si>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</si>
  <si>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</si>
  <si>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</si>
  <si>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</si>
  <si>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</si>
  <si>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</si>
  <si>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</si>
  <si>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</si>
  <si>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</si>
  <si>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</si>
  <si>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</si>
  <si>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</si>
  <si>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</si>
  <si>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</si>
  <si>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</si>
  <si>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</si>
  <si>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</si>
  <si>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</si>
  <si>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</si>
  <si>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</si>
  <si>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</si>
  <si>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</si>
  <si>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</si>
  <si>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</si>
  <si>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</si>
  <si>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</si>
  <si>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</si>
  <si>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</si>
  <si>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</si>
  <si>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</si>
  <si>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</si>
  <si>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</si>
  <si>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</si>
  <si>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</si>
  <si>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</si>
  <si>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</si>
  <si>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</si>
  <si>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</si>
  <si>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</si>
  <si>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</si>
  <si>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</si>
  <si>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</si>
  <si>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</si>
  <si>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</si>
  <si>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</si>
  <si>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</si>
  <si>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</si>
  <si>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</si>
  <si>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</si>
  <si>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</si>
  <si>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</si>
  <si>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</si>
  <si>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</si>
  <si>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</si>
  <si>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</si>
  <si>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</si>
  <si>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</si>
  <si>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</si>
  <si>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</si>
  <si>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</si>
  <si>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</si>
  <si>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</si>
  <si>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</si>
  <si>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</si>
  <si>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</si>
  <si>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</si>
  <si>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</si>
  <si>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</si>
  <si>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</si>
  <si>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</si>
  <si>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</si>
  <si>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</si>
  <si>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</si>
  <si>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</si>
  <si>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</si>
  <si>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</si>
  <si>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</si>
  <si>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</si>
  <si>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</si>
  <si>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</si>
  <si>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</si>
  <si>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</si>
  <si>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</si>
  <si>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</si>
  <si>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</si>
  <si>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</si>
  <si>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</si>
  <si>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</si>
  <si>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</si>
  <si>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</si>
  <si>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</si>
  <si>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</si>
  <si>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</si>
  <si>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</si>
  <si>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</si>
  <si>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</si>
  <si>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</si>
  <si>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</si>
  <si>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</si>
  <si>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</si>
  <si>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</si>
  <si>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</si>
  <si>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</si>
  <si>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</si>
  <si>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</si>
  <si>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</si>
  <si>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</si>
  <si>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</si>
  <si>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</si>
  <si>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</si>
  <si>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</si>
  <si>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</si>
  <si>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</si>
  <si>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</si>
  <si>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</si>
  <si>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</si>
  <si>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</si>
  <si>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</si>
  <si>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</si>
  <si>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</si>
  <si>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</si>
  <si>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</si>
  <si>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</si>
  <si>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</si>
  <si>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</si>
  <si>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</si>
  <si>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</si>
  <si>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</si>
  <si>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</si>
  <si>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</si>
  <si>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</si>
  <si>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</si>
  <si>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</si>
  <si>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</si>
  <si>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</si>
  <si>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</si>
  <si>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</si>
  <si>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</si>
  <si>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</si>
  <si>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</si>
  <si>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</si>
  <si>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</si>
  <si>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</si>
  <si>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</si>
  <si>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</si>
  <si>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</si>
  <si>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</si>
  <si>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</si>
  <si>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</si>
  <si>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</si>
  <si>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</si>
  <si>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</si>
  <si>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</si>
  <si>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</si>
  <si>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</si>
  <si>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</si>
  <si>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</si>
  <si>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</si>
  <si>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</si>
  <si>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</si>
  <si>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</si>
  <si>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</si>
  <si>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</si>
  <si>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</si>
  <si>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</si>
  <si>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</si>
  <si>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</si>
  <si>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</si>
  <si>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</si>
  <si>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</si>
  <si>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</si>
  <si>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</si>
  <si>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</si>
  <si>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</si>
  <si>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</si>
  <si>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</si>
  <si>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</si>
  <si>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</si>
  <si>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</si>
  <si>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</si>
  <si>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</si>
  <si>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</si>
  <si>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</si>
  <si>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</si>
  <si>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</si>
  <si>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</si>
  <si>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</si>
  <si>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</si>
  <si>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</si>
  <si>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</si>
  <si>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</si>
  <si>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</si>
  <si>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</si>
  <si>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</si>
  <si>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</si>
  <si>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</si>
  <si>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</si>
  <si>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</si>
  <si>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</si>
  <si>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</si>
  <si>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</si>
  <si>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</si>
  <si>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</si>
  <si>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</si>
  <si>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</si>
  <si>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</si>
  <si>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</si>
  <si>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</si>
  <si>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</si>
  <si>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</si>
  <si>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</si>
  <si>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</si>
  <si>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</si>
  <si>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</si>
  <si>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</si>
  <si>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</si>
  <si>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</si>
  <si>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</si>
  <si>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</si>
  <si>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</si>
  <si>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</si>
  <si>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</si>
  <si>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</si>
  <si>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</si>
  <si>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</si>
  <si>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</si>
  <si>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</si>
  <si>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</si>
  <si>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</si>
  <si>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</si>
  <si>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</si>
  <si>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</si>
  <si>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</si>
  <si>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</si>
  <si>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</si>
  <si>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</si>
  <si>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</si>
  <si>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</si>
  <si>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</si>
  <si>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</si>
  <si>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</si>
  <si>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</si>
  <si>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</si>
  <si>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</si>
  <si>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</si>
  <si>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</si>
  <si>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</si>
  <si>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</si>
  <si>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</si>
  <si>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</si>
  <si>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</si>
  <si>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</si>
  <si>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</si>
  <si>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</si>
  <si>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</si>
  <si>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</si>
  <si>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</si>
  <si>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</si>
  <si>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</si>
  <si>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</si>
  <si>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</si>
  <si>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</si>
  <si>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</si>
  <si>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</si>
  <si>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</si>
  <si>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</si>
  <si>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</si>
  <si>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</si>
  <si>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</si>
  <si>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</si>
  <si>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</si>
  <si>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</si>
  <si>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</si>
  <si>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</si>
  <si>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</si>
  <si>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</si>
  <si>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</si>
  <si>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</si>
  <si>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</si>
  <si>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</si>
  <si>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</si>
  <si>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</si>
  <si>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</si>
  <si>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</si>
  <si>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</si>
  <si>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</si>
  <si>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</si>
  <si>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</si>
  <si>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</si>
  <si>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</si>
  <si>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</si>
  <si>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</si>
  <si>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</si>
  <si>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</si>
  <si>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</si>
  <si>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</si>
  <si>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</si>
  <si>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</si>
  <si>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</si>
  <si>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</si>
  <si>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</si>
  <si>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</si>
  <si>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</si>
  <si>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</si>
  <si>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</si>
  <si>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</si>
  <si>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</si>
  <si>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</si>
  <si>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</si>
  <si>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</si>
  <si>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</si>
  <si>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</si>
  <si>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</si>
  <si>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</si>
  <si>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</si>
  <si>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</si>
  <si>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</si>
  <si>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</si>
  <si>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</si>
  <si>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</si>
  <si>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</si>
  <si>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</si>
  <si>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</si>
  <si>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</si>
  <si>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</si>
  <si>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</si>
  <si>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</si>
  <si>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</si>
  <si>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</si>
  <si>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</si>
  <si>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</si>
  <si>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</si>
  <si>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</si>
  <si>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</si>
  <si>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</si>
  <si>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</si>
  <si>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</si>
  <si>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</si>
  <si>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</si>
  <si>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</si>
  <si>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</si>
  <si>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</si>
  <si>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</si>
  <si>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</si>
  <si>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</si>
  <si>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</si>
  <si>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</si>
  <si>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</si>
  <si>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</si>
  <si>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</si>
  <si>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</si>
  <si>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</si>
  <si>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</si>
  <si>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</si>
  <si>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</si>
  <si>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</si>
  <si>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</si>
  <si>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</si>
  <si>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</si>
  <si>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</si>
  <si>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</si>
  <si>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</si>
  <si>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</si>
  <si>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</si>
  <si>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</si>
  <si>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</si>
  <si>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</si>
  <si>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</si>
  <si>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</si>
  <si>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</si>
  <si>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</si>
  <si>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</si>
  <si>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</si>
  <si>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</si>
  <si>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</si>
  <si>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</si>
  <si>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</si>
  <si>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</si>
  <si>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</si>
  <si>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</si>
  <si>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</si>
  <si>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</si>
  <si>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</si>
  <si>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</si>
  <si>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</si>
  <si>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</si>
  <si>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</si>
  <si>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</si>
  <si>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</si>
  <si>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</si>
  <si>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</si>
  <si>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</si>
  <si>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</si>
  <si>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</si>
  <si>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</si>
  <si>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</si>
  <si>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</si>
  <si>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</si>
  <si>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</si>
  <si>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</si>
  <si>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</si>
  <si>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</si>
  <si>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</si>
  <si>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</si>
  <si>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</si>
  <si>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</si>
  <si>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</si>
  <si>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</si>
  <si>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</si>
  <si>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</si>
  <si>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</si>
  <si>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</si>
  <si>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</si>
  <si>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</si>
  <si>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</si>
  <si>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</si>
  <si>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</si>
  <si>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</si>
  <si>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</si>
  <si>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</si>
  <si>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</si>
  <si>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</si>
  <si>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</si>
  <si>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</si>
  <si>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</si>
  <si>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</si>
  <si>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</si>
  <si>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</si>
  <si>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</si>
  <si>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</si>
  <si>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</si>
  <si>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</si>
  <si>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</si>
  <si>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</si>
  <si>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</si>
  <si>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</si>
  <si>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</si>
  <si>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</si>
  <si>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</si>
  <si>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</si>
  <si>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</si>
  <si>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</si>
  <si>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</si>
  <si>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</si>
  <si>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</si>
  <si>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</si>
  <si>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</si>
  <si>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</si>
  <si>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</si>
  <si>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</si>
  <si>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</si>
  <si>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</si>
  <si>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</si>
  <si>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</si>
  <si>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</si>
  <si>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</si>
  <si>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</si>
  <si>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</si>
  <si>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</si>
  <si>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</si>
  <si>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</si>
  <si>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</si>
  <si>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</si>
  <si>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</si>
  <si>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</si>
  <si>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</si>
  <si>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</si>
  <si>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</si>
  <si>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</si>
  <si>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</si>
  <si>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</si>
  <si>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</si>
  <si>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</si>
  <si>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</si>
  <si>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</si>
  <si>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</si>
  <si>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</si>
  <si>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</si>
  <si>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</si>
  <si>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</si>
  <si>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</si>
  <si>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</si>
  <si>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</si>
  <si>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</si>
  <si>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</si>
  <si>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</si>
  <si>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</si>
  <si>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</si>
  <si>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</si>
  <si>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</si>
  <si>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</si>
  <si>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</si>
  <si>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</si>
  <si>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</si>
  <si>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</si>
  <si>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</si>
  <si>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</si>
  <si>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</si>
  <si>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</si>
  <si>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</si>
  <si>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</si>
  <si>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</si>
  <si>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</si>
  <si>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</si>
  <si>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</si>
  <si>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</si>
  <si>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</si>
  <si>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</si>
  <si>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</si>
  <si>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</si>
  <si>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</si>
  <si>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</si>
  <si>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</si>
  <si>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</si>
  <si>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</si>
  <si>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</si>
  <si>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</si>
  <si>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</si>
  <si>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</si>
  <si>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</si>
  <si>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</si>
  <si>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</si>
  <si>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</si>
  <si>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</si>
  <si>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</si>
  <si>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</si>
  <si>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</si>
  <si>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</si>
  <si>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</si>
  <si>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</si>
  <si>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</si>
  <si>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</si>
  <si>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</si>
  <si>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</si>
  <si>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</si>
  <si>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</si>
  <si>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</si>
  <si>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</si>
  <si>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</si>
  <si>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</si>
  <si>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</si>
  <si>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</si>
  <si>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</si>
  <si>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</si>
  <si>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</si>
  <si>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</si>
  <si>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</si>
  <si>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</si>
  <si>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</si>
  <si>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</si>
  <si>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</si>
  <si>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</si>
  <si>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</si>
  <si>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</si>
  <si>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</si>
  <si>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</si>
  <si>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</si>
  <si>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</si>
  <si>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</si>
  <si>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</si>
  <si>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</si>
  <si>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</si>
  <si>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</si>
  <si>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</si>
  <si>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</si>
  <si>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</si>
  <si>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</si>
  <si>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</si>
  <si>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</si>
  <si>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</si>
  <si>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</si>
  <si>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</si>
  <si>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</si>
  <si>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</si>
  <si>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</si>
  <si>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</si>
  <si>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</si>
  <si>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</si>
  <si>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</si>
  <si>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</si>
  <si>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</si>
  <si>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</si>
  <si>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</si>
  <si>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</si>
  <si>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</si>
  <si>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</si>
  <si>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</si>
  <si>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</si>
  <si>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</si>
  <si>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</si>
  <si>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</si>
  <si>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</si>
  <si>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</si>
  <si>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</si>
  <si>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</si>
  <si>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</si>
  <si>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</si>
  <si>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</si>
  <si>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</si>
  <si>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</si>
  <si>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</si>
  <si>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</si>
  <si>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</si>
  <si>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</si>
  <si>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</si>
  <si>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</si>
  <si>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</si>
  <si>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</si>
  <si>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</si>
  <si>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</si>
  <si>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</si>
  <si>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</si>
  <si>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</si>
  <si>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</si>
  <si>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</si>
  <si>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</si>
  <si>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</si>
  <si>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</si>
  <si>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</si>
  <si>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</si>
  <si>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</si>
  <si>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</si>
  <si>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</si>
  <si>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</si>
  <si>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</si>
  <si>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</si>
  <si>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</si>
  <si>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</si>
  <si>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</si>
  <si>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</si>
  <si>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</si>
  <si>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</si>
  <si>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</si>
  <si>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</si>
  <si>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</si>
  <si>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</si>
  <si>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</si>
  <si>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</si>
  <si>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</si>
  <si>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</si>
  <si>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</si>
  <si>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</si>
  <si>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</si>
  <si>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</si>
  <si>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</si>
  <si>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</si>
  <si>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</si>
  <si>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</si>
  <si>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</si>
  <si>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</si>
  <si>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</si>
  <si>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</si>
  <si>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</si>
  <si>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</si>
  <si>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</si>
  <si>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</si>
  <si>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</si>
  <si>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</si>
  <si>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</si>
  <si>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</si>
  <si>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</si>
  <si>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</si>
  <si>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</si>
  <si>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</si>
  <si>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</si>
  <si>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</si>
  <si>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</si>
  <si>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</si>
  <si>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</si>
  <si>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</si>
  <si>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</si>
  <si>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</si>
  <si>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</si>
  <si>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</si>
  <si>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</si>
  <si>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</si>
  <si>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</si>
  <si>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</si>
  <si>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</si>
  <si>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</si>
  <si>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</si>
  <si>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</si>
  <si>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</si>
  <si>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</si>
  <si>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</si>
  <si>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</si>
  <si>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</si>
  <si>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</si>
  <si>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</si>
  <si>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</si>
  <si>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</si>
  <si>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</si>
  <si>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</si>
  <si>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</si>
  <si>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</si>
  <si>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</si>
  <si>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</si>
  <si>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</si>
  <si>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</si>
  <si>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</si>
  <si>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</si>
  <si>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</si>
  <si>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</si>
  <si>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</si>
  <si>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</si>
  <si>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</si>
  <si>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</si>
  <si>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</si>
  <si>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</si>
  <si>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</si>
  <si>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</si>
  <si>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</si>
  <si>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</si>
  <si>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</si>
  <si>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</si>
  <si>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</si>
  <si>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</si>
  <si>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</si>
  <si>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</si>
  <si>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</si>
  <si>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</si>
  <si>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</si>
  <si>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</si>
  <si>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</si>
  <si>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</si>
  <si>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</si>
  <si>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</si>
  <si>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</si>
  <si>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</si>
  <si>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</si>
  <si>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</si>
  <si>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</si>
  <si>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</si>
  <si>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</si>
  <si>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</si>
  <si>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</si>
  <si>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</si>
  <si>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</si>
  <si>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</si>
  <si>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</si>
  <si>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</si>
  <si>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</si>
  <si>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</si>
  <si>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</si>
  <si>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</si>
  <si>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</si>
  <si>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</si>
  <si>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</si>
  <si>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</si>
  <si>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</si>
  <si>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</si>
  <si>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</si>
  <si>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</si>
  <si>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</si>
  <si>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</si>
  <si>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</si>
  <si>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</si>
  <si>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</si>
  <si>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</si>
  <si>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</si>
  <si>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</si>
  <si>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</si>
  <si>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</si>
  <si>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</si>
  <si>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</si>
  <si>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</si>
  <si>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</si>
  <si>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</si>
  <si>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</si>
  <si>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</si>
  <si>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</si>
  <si>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</si>
  <si>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</si>
  <si>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</si>
  <si>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</si>
  <si>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</si>
  <si>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</si>
  <si>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</si>
  <si>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</si>
  <si>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</si>
  <si>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</si>
  <si>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</si>
  <si>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</si>
  <si>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</si>
  <si>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</si>
  <si>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</si>
  <si>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</si>
  <si>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</si>
  <si>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</si>
  <si>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</si>
  <si>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</si>
  <si>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</si>
  <si>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</si>
  <si>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</si>
  <si>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</si>
  <si>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</si>
  <si>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</si>
  <si>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</si>
  <si>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</si>
  <si>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</si>
  <si>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</si>
  <si>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</si>
  <si>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</si>
  <si>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</si>
  <si>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</si>
  <si>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</si>
  <si>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</si>
  <si>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</si>
  <si>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</si>
  <si>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</si>
  <si>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</si>
  <si>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</si>
  <si>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</si>
  <si>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</si>
  <si>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</si>
  <si>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</si>
  <si>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</si>
  <si>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</si>
  <si>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</si>
  <si>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</si>
  <si>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</si>
  <si>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</si>
  <si>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</si>
  <si>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</si>
  <si>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</si>
  <si>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</si>
  <si>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</si>
  <si>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</si>
  <si>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</si>
  <si>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</si>
  <si>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</si>
  <si>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</si>
  <si>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</si>
  <si>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</si>
  <si>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</si>
  <si>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</si>
  <si>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</si>
  <si>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</si>
  <si>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</si>
  <si>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</si>
  <si>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</si>
  <si>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</si>
  <si>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</si>
  <si>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</si>
  <si>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</si>
  <si>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</si>
  <si>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</si>
  <si>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</si>
  <si>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</si>
  <si>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</si>
  <si>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</si>
  <si>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</si>
  <si>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</si>
  <si>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</si>
  <si>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</si>
  <si>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</si>
  <si>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</si>
  <si>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</si>
  <si>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</si>
  <si>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</si>
  <si>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</si>
  <si>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</si>
  <si>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</si>
  <si>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</si>
  <si>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</si>
  <si>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</si>
  <si>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</si>
  <si>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</si>
  <si>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</si>
  <si>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</si>
  <si>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</si>
  <si>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</si>
  <si>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</si>
  <si>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</si>
  <si>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</si>
  <si>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</si>
  <si>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</si>
  <si>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</si>
  <si>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</si>
  <si>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</si>
  <si>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</si>
  <si>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</si>
  <si>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</si>
  <si>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</si>
  <si>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</si>
  <si>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</si>
  <si>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</si>
  <si>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</si>
  <si>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</si>
  <si>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</si>
  <si>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</si>
  <si>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</si>
  <si>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</si>
  <si>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</si>
  <si>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</si>
  <si>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</si>
  <si>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</si>
  <si>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</si>
  <si>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</si>
  <si>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</si>
  <si>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</si>
  <si>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</si>
  <si>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</si>
  <si>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</si>
  <si>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</si>
  <si>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</si>
  <si>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</si>
  <si>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</si>
  <si>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</si>
  <si>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</si>
  <si>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</si>
  <si>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</si>
  <si>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</si>
  <si>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</si>
  <si>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</si>
  <si>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</si>
  <si>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</si>
  <si>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</si>
  <si>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</si>
  <si>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</si>
  <si>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</si>
  <si>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</si>
  <si>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</si>
  <si>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</si>
  <si>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</si>
  <si>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</si>
  <si>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</si>
  <si>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</si>
  <si>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</si>
  <si>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</si>
  <si>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</si>
  <si>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</si>
  <si>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</si>
  <si>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</si>
  <si>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</si>
  <si>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</si>
  <si>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</si>
  <si>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</si>
  <si>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</si>
  <si>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</si>
  <si>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</si>
  <si>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</si>
  <si>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</si>
  <si>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</si>
  <si>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</si>
  <si>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</si>
  <si>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</si>
  <si>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</si>
  <si>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</si>
  <si>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</si>
  <si>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</si>
  <si>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</si>
  <si>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</si>
  <si>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</si>
  <si>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</si>
  <si>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</si>
  <si>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</si>
  <si>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</si>
  <si>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</si>
  <si>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</si>
  <si>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</si>
  <si>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</si>
  <si>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</si>
  <si>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</si>
  <si>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</si>
  <si>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</si>
  <si>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</si>
  <si>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</si>
  <si>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</si>
  <si>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</si>
  <si>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</si>
  <si>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</si>
  <si>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</si>
  <si>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</si>
  <si>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</si>
  <si>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</si>
  <si>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</si>
  <si>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</si>
  <si>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</si>
  <si>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</si>
  <si>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</si>
  <si>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</si>
  <si>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</si>
  <si>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</si>
  <si>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</si>
  <si>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</si>
  <si>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</si>
  <si>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</si>
  <si>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</si>
  <si>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</si>
  <si>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</si>
  <si>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</si>
  <si>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</si>
  <si>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</si>
  <si>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</si>
  <si>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</si>
  <si>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</si>
  <si>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</si>
  <si>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</si>
  <si>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</si>
  <si>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</si>
  <si>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</si>
  <si>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</si>
  <si>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</si>
  <si>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</si>
  <si>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</si>
  <si>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</si>
  <si>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</si>
  <si>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</si>
  <si>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</si>
  <si>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</si>
  <si>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</si>
  <si>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</si>
  <si>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</si>
  <si>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</si>
  <si>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</si>
  <si>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</si>
  <si>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</si>
  <si>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</si>
  <si>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</si>
  <si>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</si>
  <si>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</si>
  <si>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</si>
  <si>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</si>
  <si>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</si>
  <si>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</si>
  <si>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</si>
  <si>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</si>
  <si>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</si>
  <si>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</si>
  <si>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</si>
  <si>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</si>
  <si>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</si>
  <si>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</si>
  <si>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</si>
  <si>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</si>
  <si>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</si>
  <si>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</si>
  <si>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</si>
  <si>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</si>
  <si>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</si>
  <si>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</si>
  <si>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</si>
  <si>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</si>
  <si>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</si>
  <si>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</si>
  <si>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</si>
  <si>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</si>
  <si>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</si>
  <si>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</si>
  <si>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</si>
  <si>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</si>
  <si>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</si>
  <si>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</si>
  <si>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</si>
  <si>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</si>
  <si>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</si>
  <si>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</si>
  <si>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</si>
  <si>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</si>
  <si>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</si>
  <si>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</si>
  <si>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</si>
  <si>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</si>
  <si>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</si>
  <si>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</si>
  <si>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</si>
  <si>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</si>
  <si>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</si>
  <si>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</si>
  <si>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</si>
  <si>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</si>
  <si>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</si>
  <si>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</si>
  <si>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</si>
  <si>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</si>
  <si>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</si>
  <si>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</si>
  <si>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</si>
  <si>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</si>
  <si>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</si>
  <si>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</si>
  <si>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</si>
  <si>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</si>
  <si>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</si>
  <si>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</si>
  <si>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</si>
  <si>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</si>
  <si>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</si>
  <si>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</si>
  <si>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</si>
  <si>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</si>
  <si>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</si>
  <si>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</si>
  <si>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</si>
  <si>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</si>
  <si>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</si>
  <si>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</si>
  <si>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</si>
  <si>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</si>
  <si>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</si>
  <si>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</si>
  <si>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</si>
  <si>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</si>
  <si>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</si>
  <si>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</si>
  <si>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</si>
  <si>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</si>
  <si>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</si>
  <si>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</si>
  <si>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</si>
  <si>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</si>
  <si>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</si>
  <si>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</si>
  <si>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</si>
  <si>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</si>
  <si>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</si>
  <si>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</si>
  <si>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</si>
  <si>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</si>
  <si>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</si>
  <si>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</si>
  <si>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</si>
  <si>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</si>
  <si>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</si>
  <si>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</si>
  <si>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</si>
  <si>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</si>
  <si>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</si>
  <si>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</si>
  <si>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</si>
  <si>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</si>
  <si>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</si>
  <si>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</si>
  <si>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</si>
  <si>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</si>
  <si>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</si>
  <si>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</si>
  <si>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</si>
  <si>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</si>
  <si>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</si>
  <si>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</si>
  <si>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</si>
  <si>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</si>
  <si>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</si>
  <si>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</si>
  <si>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</si>
  <si>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</si>
  <si>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</si>
  <si>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</si>
  <si>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</si>
  <si>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</si>
  <si>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</si>
  <si>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</si>
  <si>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</si>
  <si>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</si>
  <si>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</si>
  <si>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</si>
  <si>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</si>
  <si>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</si>
  <si>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</si>
  <si>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</si>
  <si>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</si>
  <si>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</si>
  <si>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</si>
  <si>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</si>
  <si>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</si>
  <si>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</si>
  <si>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</si>
  <si>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</si>
  <si>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</si>
  <si>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</si>
  <si>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</si>
  <si>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</si>
  <si>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</si>
  <si>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</si>
  <si>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</si>
  <si>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</si>
  <si>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</si>
  <si>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</si>
  <si>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</si>
  <si>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</si>
  <si>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</si>
  <si>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</si>
  <si>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</si>
  <si>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</si>
  <si>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</si>
  <si>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</si>
  <si>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</si>
  <si>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</si>
  <si>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</si>
  <si>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</si>
  <si>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</si>
  <si>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</si>
  <si>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</si>
  <si>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</si>
  <si>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</si>
  <si>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</si>
  <si>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</si>
  <si>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</si>
  <si>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</si>
  <si>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</si>
  <si>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</si>
  <si>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</si>
  <si>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</si>
  <si>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</si>
  <si>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</si>
  <si>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</si>
  <si>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</si>
  <si>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</si>
  <si>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</si>
  <si>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</si>
  <si>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</si>
  <si>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</si>
  <si>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</si>
  <si>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</si>
  <si>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</si>
  <si>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</si>
  <si>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</si>
  <si>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</si>
  <si>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</si>
  <si>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</si>
  <si>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</si>
  <si>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</si>
  <si>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</si>
  <si>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</si>
  <si>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</si>
  <si>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</si>
  <si>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</si>
  <si>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</si>
  <si>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</si>
  <si>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</si>
  <si>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</si>
  <si>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</si>
  <si>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</si>
  <si>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</si>
  <si>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</si>
  <si>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</si>
  <si>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</si>
  <si>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</si>
  <si>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</si>
  <si>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</si>
  <si>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</si>
  <si>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</si>
  <si>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</si>
  <si>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</si>
  <si>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</si>
  <si>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</si>
  <si>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</si>
  <si>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</si>
  <si>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</si>
  <si>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</si>
  <si>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</si>
  <si>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</si>
  <si>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</si>
  <si>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</si>
  <si>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</si>
  <si>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</si>
  <si>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</si>
  <si>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</si>
  <si>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</si>
  <si>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</si>
  <si>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</si>
  <si>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</si>
  <si>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</si>
  <si>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</si>
  <si>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</si>
  <si>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</si>
  <si>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</si>
  <si>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</si>
  <si>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</si>
  <si>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</si>
  <si>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</si>
  <si>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</si>
  <si>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</si>
  <si>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</si>
  <si>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</si>
  <si>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</si>
  <si>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</si>
  <si>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</si>
  <si>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</si>
  <si>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</si>
  <si>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</si>
  <si>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</si>
  <si>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</si>
  <si>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</si>
  <si>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</si>
  <si>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</si>
  <si>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</si>
  <si>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</si>
  <si>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</si>
  <si>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</si>
  <si>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</si>
  <si>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</si>
  <si>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</si>
  <si>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</si>
  <si>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</si>
  <si>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</si>
  <si>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</si>
  <si>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</si>
  <si>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</si>
  <si>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</si>
  <si>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</si>
  <si>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</si>
  <si>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</si>
  <si>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</si>
  <si>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</si>
  <si>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</si>
  <si>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</si>
  <si>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</si>
  <si>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</si>
  <si>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</si>
  <si>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</si>
  <si>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</si>
  <si>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</si>
  <si>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</si>
  <si>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</si>
  <si>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</si>
  <si>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</si>
  <si>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</si>
  <si>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</si>
  <si>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</si>
  <si>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</si>
  <si>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</si>
  <si>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</si>
  <si>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</si>
  <si>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</si>
  <si>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</si>
  <si>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</si>
  <si>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</si>
  <si>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</si>
  <si>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</si>
  <si>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</si>
  <si>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</si>
  <si>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</si>
  <si>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</si>
  <si>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</si>
  <si>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</si>
  <si>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</si>
  <si>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</si>
  <si>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</si>
  <si>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</si>
  <si>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</si>
  <si>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</si>
  <si>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</si>
  <si>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</si>
  <si>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</si>
  <si>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</si>
  <si>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</si>
  <si>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</si>
  <si>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</si>
  <si>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</si>
  <si>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</si>
  <si>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</si>
  <si>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</si>
  <si>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</si>
  <si>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</si>
  <si>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</si>
  <si>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</si>
  <si>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</si>
  <si>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</si>
  <si>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</si>
  <si>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</si>
  <si>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</si>
  <si>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</si>
  <si>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</si>
  <si>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</si>
  <si>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</si>
  <si>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</si>
  <si>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</si>
  <si>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</si>
  <si>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</si>
  <si>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</si>
  <si>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</si>
  <si>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</si>
  <si>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</si>
  <si>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</si>
  <si>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</si>
  <si>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</si>
  <si>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</si>
  <si>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</si>
  <si>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</si>
  <si>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</si>
  <si>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</si>
  <si>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</si>
  <si>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</si>
  <si>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</si>
  <si>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</si>
  <si>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</si>
  <si>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</si>
  <si>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</si>
  <si>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</si>
  <si>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</si>
  <si>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</si>
  <si>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</si>
  <si>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</si>
  <si>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</si>
  <si>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</si>
  <si>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</si>
  <si>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</si>
  <si>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</si>
  <si>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</si>
  <si>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</si>
  <si>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</si>
  <si>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</si>
  <si>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</si>
  <si>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</si>
  <si>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</si>
  <si>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</si>
  <si>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</si>
  <si>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</si>
  <si>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</si>
  <si>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</si>
  <si>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</si>
  <si>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</si>
  <si>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</si>
  <si>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</si>
  <si>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</si>
  <si>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</si>
  <si>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</si>
  <si>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</si>
  <si>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</si>
  <si>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</si>
  <si>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</si>
  <si>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</si>
  <si>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</si>
  <si>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</si>
  <si>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</si>
  <si>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</si>
  <si>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</si>
  <si>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</si>
  <si>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</si>
  <si>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</si>
  <si>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</si>
  <si>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</si>
  <si>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</si>
  <si>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</si>
  <si>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</si>
  <si>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</si>
  <si>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</si>
  <si>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</si>
  <si>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</si>
  <si>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</si>
  <si>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</si>
  <si>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</si>
  <si>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</si>
  <si>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</si>
  <si>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</si>
  <si>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</si>
  <si>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</si>
  <si>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</si>
  <si>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</si>
  <si>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</si>
  <si>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</si>
  <si>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</si>
  <si>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</si>
  <si>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</si>
  <si>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</si>
  <si>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</si>
  <si>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</si>
  <si>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</si>
  <si>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</si>
  <si>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</si>
  <si>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</si>
  <si>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</si>
  <si>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</si>
  <si>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</si>
  <si>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</si>
  <si>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</si>
  <si>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</si>
  <si>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</si>
  <si>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</si>
  <si>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</si>
  <si>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</si>
  <si>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</si>
  <si>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</si>
  <si>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</si>
  <si>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</si>
  <si>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</si>
  <si>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</si>
  <si>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</si>
  <si>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</si>
  <si>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</si>
  <si>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</si>
  <si>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</si>
  <si>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</si>
  <si>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</si>
  <si>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</si>
  <si>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</si>
  <si>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</si>
  <si>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</si>
  <si>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</si>
  <si>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</si>
  <si>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</si>
  <si>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</si>
  <si>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</si>
  <si>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</si>
  <si>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</si>
  <si>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</si>
  <si>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</si>
  <si>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</si>
  <si>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</si>
  <si>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</si>
  <si>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</si>
  <si>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</si>
  <si>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</si>
  <si>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</si>
  <si>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</si>
  <si>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</si>
  <si>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</si>
  <si>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</si>
  <si>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</si>
  <si>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</si>
  <si>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</si>
  <si>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</si>
  <si>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</si>
  <si>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</si>
  <si>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</si>
  <si>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</si>
  <si>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</si>
  <si>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</si>
  <si>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</si>
  <si>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</si>
  <si>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</si>
  <si>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</si>
  <si>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</si>
  <si>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</si>
  <si>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</si>
  <si>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</si>
  <si>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</si>
  <si>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</si>
  <si>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</si>
  <si>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</si>
  <si>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</si>
  <si>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</si>
  <si>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</si>
  <si>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</si>
  <si>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</si>
  <si>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</si>
  <si>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</si>
  <si>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</si>
  <si>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</si>
  <si>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</si>
  <si>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</si>
  <si>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</si>
  <si>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</si>
  <si>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</si>
  <si>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</si>
  <si>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</si>
  <si>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</si>
  <si>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</si>
  <si>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</si>
  <si>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</si>
  <si>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</si>
  <si>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</si>
  <si>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</si>
  <si>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</si>
  <si>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</si>
  <si>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</si>
  <si>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</si>
  <si>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</si>
  <si>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</si>
  <si>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</si>
  <si>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</si>
  <si>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</si>
  <si>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</si>
  <si>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</si>
  <si>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</si>
  <si>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</si>
  <si>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</si>
  <si>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</si>
  <si>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</si>
  <si>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</si>
  <si>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</si>
  <si>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</si>
  <si>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</si>
  <si>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</si>
  <si>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</si>
  <si>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</si>
  <si>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</si>
  <si>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</si>
  <si>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</si>
  <si>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</si>
  <si>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</si>
  <si>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</si>
  <si>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</si>
  <si>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</si>
  <si>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</si>
  <si>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</si>
  <si>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</si>
  <si>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</si>
  <si>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</si>
  <si>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</si>
  <si>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</si>
  <si>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</si>
  <si>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</si>
  <si>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</si>
  <si>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</si>
  <si>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</si>
  <si>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</si>
  <si>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</si>
  <si>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</si>
  <si>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</si>
  <si>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</si>
  <si>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</si>
  <si>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</si>
  <si>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</si>
  <si>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</si>
  <si>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</si>
  <si>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</si>
  <si>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</si>
  <si>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</si>
  <si>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</si>
  <si>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</si>
  <si>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</si>
  <si>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</si>
  <si>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</si>
  <si>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</si>
  <si>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</si>
  <si>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</si>
  <si>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</si>
  <si>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</si>
  <si>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</si>
  <si>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</si>
  <si>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</si>
  <si>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</si>
  <si>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</si>
  <si>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</si>
  <si>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</si>
  <si>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</si>
  <si>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</si>
  <si>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</si>
  <si>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</si>
  <si>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</si>
  <si>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</si>
  <si>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</si>
  <si>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</si>
  <si>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</si>
  <si>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</si>
  <si>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</si>
  <si>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</si>
  <si>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</si>
  <si>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</si>
  <si>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</si>
  <si>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</si>
  <si>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</si>
  <si>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</si>
  <si>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</si>
  <si>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</si>
  <si>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</si>
  <si>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</si>
  <si>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</si>
  <si>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</si>
  <si>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</si>
  <si>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</si>
  <si>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</si>
  <si>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</si>
  <si>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</si>
  <si>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</si>
  <si>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</si>
  <si>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</si>
  <si>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</si>
  <si>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</si>
  <si>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</si>
  <si>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</si>
  <si>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</si>
  <si>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</si>
  <si>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</si>
  <si>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</si>
  <si>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</si>
  <si>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</si>
  <si>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</si>
  <si>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</si>
  <si>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</si>
  <si>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</si>
  <si>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</si>
  <si>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</si>
  <si>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</si>
  <si>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</si>
  <si>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</si>
  <si>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</si>
  <si>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</si>
  <si>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</si>
  <si>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</si>
  <si>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</si>
  <si>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</si>
  <si>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</si>
  <si>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</si>
  <si>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</si>
  <si>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</si>
  <si>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</si>
  <si>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</si>
  <si>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</si>
  <si>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</si>
  <si>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</si>
  <si>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</si>
  <si>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</si>
  <si>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</si>
  <si>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</si>
  <si>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</si>
  <si>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</si>
  <si>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</si>
  <si>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</si>
  <si>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</si>
  <si>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</si>
  <si>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</si>
  <si>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</si>
  <si>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</si>
  <si>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</si>
  <si>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</si>
  <si>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</si>
  <si>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</si>
  <si>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</si>
  <si>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</si>
  <si>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</si>
  <si>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</si>
  <si>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</si>
  <si>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</si>
  <si>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</si>
  <si>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</si>
  <si>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</si>
  <si>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</si>
  <si>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</si>
  <si>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</si>
  <si>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</si>
  <si>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</si>
  <si>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</si>
  <si>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</si>
  <si>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</si>
  <si>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</si>
  <si>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</si>
  <si>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</si>
  <si>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</si>
  <si>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</si>
  <si>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</si>
  <si>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</si>
  <si>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</si>
  <si>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</si>
  <si>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</si>
  <si>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</si>
  <si>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</si>
  <si>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</si>
  <si>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</si>
  <si>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</si>
  <si>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</si>
  <si>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</si>
  <si>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</si>
  <si>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</si>
  <si>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</si>
  <si>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</si>
  <si>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</si>
  <si>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</si>
  <si>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</si>
  <si>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</si>
  <si>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</si>
  <si>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</si>
  <si>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</si>
  <si>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</si>
  <si>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</si>
  <si>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</si>
  <si>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</si>
  <si>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</si>
  <si>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</si>
  <si>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</si>
  <si>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</si>
  <si>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</si>
  <si>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</si>
  <si>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</si>
  <si>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</si>
  <si>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</si>
  <si>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</si>
  <si>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</si>
  <si>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</si>
  <si>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</si>
  <si>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</si>
  <si>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</si>
  <si>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</si>
  <si>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</si>
  <si>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</si>
  <si>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</si>
  <si>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</si>
  <si>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</si>
  <si>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</si>
  <si>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</si>
  <si>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</si>
  <si>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</si>
  <si>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</si>
  <si>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</si>
  <si>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</si>
  <si>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</si>
  <si>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</si>
  <si>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</si>
  <si>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</si>
  <si>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</si>
  <si>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</si>
  <si>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</si>
  <si>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</si>
  <si>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</si>
  <si>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</si>
  <si>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</si>
  <si>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</si>
  <si>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</si>
  <si>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</si>
  <si>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</si>
  <si>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</si>
  <si>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</si>
  <si>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</si>
  <si>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</si>
  <si>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</si>
  <si>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</si>
  <si>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</si>
  <si>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</si>
  <si>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</si>
  <si>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</si>
  <si>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</si>
  <si>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</si>
  <si>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</si>
  <si>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</si>
  <si>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</si>
  <si>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</si>
  <si>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</si>
  <si>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</si>
  <si>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</si>
  <si>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</si>
  <si>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</si>
  <si>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</si>
  <si>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</si>
  <si>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</si>
  <si>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</si>
  <si>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</si>
  <si>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</si>
  <si>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</si>
  <si>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</si>
  <si>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</si>
  <si>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</si>
  <si>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</si>
  <si>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</si>
  <si>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</si>
  <si>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</si>
  <si>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</si>
  <si>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</si>
  <si>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</si>
  <si>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</si>
  <si>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</si>
  <si>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</si>
  <si>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</si>
  <si>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</si>
  <si>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</si>
  <si>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</si>
  <si>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</si>
  <si>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</si>
  <si>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</si>
  <si>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</si>
  <si>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</si>
  <si>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</si>
  <si>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</si>
  <si>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</si>
  <si>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</si>
  <si>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</si>
  <si>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</si>
  <si>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</si>
  <si>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</si>
  <si>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</si>
  <si>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</si>
  <si>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</si>
  <si>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</si>
  <si>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</si>
  <si>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</si>
  <si>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</si>
  <si>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</si>
  <si>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</si>
  <si>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</si>
  <si>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</si>
  <si>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</si>
  <si>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</si>
  <si>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</si>
  <si>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</si>
  <si>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</si>
  <si>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</si>
  <si>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</si>
  <si>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</si>
  <si>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</si>
  <si>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</si>
  <si>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</si>
  <si>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</si>
  <si>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</si>
  <si>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</si>
  <si>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</si>
  <si>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</si>
  <si>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</si>
  <si>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</si>
  <si>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</si>
  <si>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</si>
  <si>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</si>
  <si>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</si>
  <si>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</si>
  <si>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</si>
  <si>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</si>
  <si>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</si>
  <si>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</si>
  <si>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</si>
  <si>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</si>
  <si>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</si>
  <si>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</si>
  <si>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</si>
  <si>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</si>
  <si>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</si>
  <si>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</si>
  <si>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</si>
  <si>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</si>
  <si>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</si>
  <si>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</si>
  <si>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</si>
  <si>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</si>
  <si>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</si>
  <si>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</si>
  <si>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</si>
  <si>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</si>
  <si>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</si>
  <si>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</si>
  <si>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</si>
  <si>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</si>
  <si>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</si>
  <si>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</si>
  <si>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</si>
  <si>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</si>
  <si>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</si>
  <si>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</si>
  <si>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</si>
  <si>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</si>
  <si>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</si>
  <si>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</si>
  <si>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</si>
  <si>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</si>
  <si>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</si>
  <si>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</si>
  <si>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</si>
  <si>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</si>
  <si>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</si>
  <si>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</si>
  <si>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</si>
  <si>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</si>
  <si>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</si>
  <si>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</si>
  <si>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</si>
  <si>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</si>
  <si>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</si>
  <si>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</si>
  <si>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</si>
  <si>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</si>
  <si>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</si>
  <si>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</si>
  <si>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</si>
  <si>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</si>
  <si>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</si>
  <si>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</si>
  <si>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</si>
  <si>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</si>
  <si>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</si>
  <si>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</si>
  <si>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</si>
  <si>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</si>
  <si>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</si>
  <si>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</si>
  <si>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</si>
  <si>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</si>
  <si>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</si>
  <si>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</si>
  <si>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</si>
  <si>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</si>
  <si>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</si>
  <si>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</si>
  <si>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</si>
  <si>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</si>
  <si>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</si>
  <si>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</si>
  <si>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</si>
  <si>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</si>
  <si>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</si>
  <si>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</si>
  <si>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</si>
  <si>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</si>
  <si>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</si>
  <si>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</si>
  <si>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</si>
  <si>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</si>
  <si>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</si>
  <si>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</si>
  <si>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</si>
  <si>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</si>
  <si>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</si>
  <si>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</si>
  <si>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</si>
  <si>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</si>
  <si>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</si>
  <si>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</si>
  <si>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</si>
  <si>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</si>
  <si>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</si>
  <si>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</si>
  <si>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</si>
  <si>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</si>
  <si>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</si>
  <si>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</si>
  <si>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</si>
  <si>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</si>
  <si>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</si>
  <si>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</si>
  <si>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</si>
  <si>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</si>
  <si>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</si>
  <si>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</si>
  <si>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</si>
  <si>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</si>
  <si>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</si>
  <si>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</si>
  <si>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</si>
  <si>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</si>
  <si>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</si>
  <si>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</si>
  <si>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</si>
  <si>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</si>
  <si>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</si>
  <si>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</si>
  <si>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</si>
  <si>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</si>
  <si>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</si>
  <si>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</si>
  <si>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</si>
  <si>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</si>
  <si>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</si>
  <si>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</si>
  <si>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</si>
  <si>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</si>
  <si>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</si>
  <si>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</si>
  <si>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</si>
  <si>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</si>
  <si>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</si>
  <si>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</si>
  <si>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</si>
  <si>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</si>
  <si>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</si>
  <si>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</si>
  <si>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</si>
  <si>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</si>
  <si>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</si>
  <si>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</si>
  <si>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</si>
  <si>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</si>
  <si>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</si>
  <si>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</si>
  <si>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</si>
  <si>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</si>
  <si>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</si>
  <si>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</si>
  <si>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</si>
  <si>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</si>
  <si>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</si>
  <si>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</si>
  <si>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</si>
  <si>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</si>
  <si>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</si>
  <si>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</si>
  <si>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</si>
  <si>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</si>
  <si>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</si>
  <si>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</si>
  <si>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</si>
  <si>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</si>
  <si>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</si>
  <si>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</si>
  <si>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</si>
  <si>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</si>
  <si>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</si>
  <si>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</si>
  <si>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</si>
  <si>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</si>
  <si>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</si>
  <si>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</si>
  <si>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</si>
  <si>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</si>
  <si>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</si>
  <si>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</si>
  <si>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</si>
  <si>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</si>
  <si>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</si>
  <si>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</si>
  <si>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</si>
  <si>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</si>
  <si>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</si>
  <si>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</si>
  <si>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</si>
  <si>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</si>
  <si>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</si>
  <si>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</si>
  <si>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</si>
  <si>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</si>
  <si>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</si>
  <si>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</si>
  <si>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</si>
  <si>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</si>
  <si>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</si>
  <si>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</si>
  <si>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</si>
  <si>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</si>
  <si>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</si>
  <si>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</si>
  <si>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</si>
  <si>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</si>
  <si>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</si>
  <si>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</si>
  <si>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</si>
  <si>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</si>
  <si>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</si>
  <si>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</si>
  <si>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</si>
  <si>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</si>
  <si>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</si>
  <si>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</si>
  <si>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</si>
  <si>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</si>
  <si>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</si>
  <si>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</si>
  <si>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</si>
  <si>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</si>
  <si>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</si>
  <si>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</si>
  <si>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</si>
  <si>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</si>
  <si>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</si>
  <si>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</si>
  <si>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</si>
  <si>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</si>
  <si>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</si>
  <si>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</si>
  <si>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</si>
  <si>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</si>
  <si>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</si>
  <si>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</si>
  <si>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</si>
  <si>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</si>
  <si>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</si>
  <si>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</si>
  <si>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</si>
  <si>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</si>
  <si>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</si>
  <si>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</si>
  <si>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</si>
  <si>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</si>
  <si>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</si>
  <si>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</si>
  <si>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</si>
  <si>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</si>
  <si>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</si>
  <si>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</si>
  <si>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</si>
  <si>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</si>
  <si>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</si>
  <si>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</si>
  <si>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</si>
  <si>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</si>
  <si>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</si>
  <si>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</si>
  <si>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</si>
  <si>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</si>
  <si>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</si>
  <si>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</si>
  <si>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</si>
  <si>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</si>
  <si>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</si>
  <si>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</si>
  <si>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</si>
  <si>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</si>
  <si>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</si>
  <si>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</si>
  <si>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</si>
  <si>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</si>
  <si>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</si>
  <si>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</si>
  <si>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</si>
  <si>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</si>
  <si>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</si>
  <si>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</si>
  <si>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</si>
  <si>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</si>
  <si>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</si>
  <si>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</si>
  <si>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</si>
  <si>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</si>
  <si>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</si>
  <si>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</si>
  <si>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</si>
  <si>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</si>
  <si>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</si>
  <si>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</si>
  <si>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</si>
  <si>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</si>
  <si>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</si>
  <si>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</si>
  <si>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</si>
  <si>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</si>
  <si>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</si>
  <si>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</si>
  <si>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</si>
  <si>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</si>
  <si>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</si>
  <si>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</si>
  <si>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</si>
  <si>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</si>
  <si>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</si>
  <si>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</si>
  <si>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</si>
  <si>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</si>
  <si>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</si>
  <si>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</si>
  <si>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</si>
  <si>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</si>
  <si>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</si>
  <si>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</si>
  <si>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</si>
  <si>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</si>
  <si>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</si>
  <si>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</si>
  <si>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</si>
  <si>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</si>
  <si>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</si>
  <si>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</si>
  <si>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</si>
  <si>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</si>
  <si>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</si>
  <si>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</si>
  <si>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</si>
  <si>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</si>
  <si>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</si>
  <si>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</si>
  <si>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</si>
  <si>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</si>
  <si>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</si>
  <si>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</si>
  <si>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</si>
  <si>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</si>
  <si>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</si>
  <si>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</si>
  <si>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</si>
  <si>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</si>
  <si>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</si>
  <si>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</si>
  <si>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</si>
  <si>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</si>
  <si>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</si>
  <si>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</si>
  <si>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</si>
  <si>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</si>
  <si>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</si>
  <si>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</si>
  <si>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</si>
  <si>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</si>
  <si>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</si>
  <si>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</si>
  <si>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</si>
  <si>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</si>
  <si>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</si>
  <si>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</si>
  <si>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</si>
  <si>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</si>
  <si>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</si>
  <si>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</si>
  <si>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</si>
  <si>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</si>
  <si>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</si>
  <si>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</si>
  <si>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</si>
  <si>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</si>
  <si>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</si>
  <si>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</si>
  <si>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</si>
  <si>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</si>
  <si>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</si>
  <si>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</si>
  <si>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</si>
  <si>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</si>
  <si>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</si>
  <si>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</si>
  <si>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</si>
  <si>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</si>
  <si>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</si>
  <si>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</si>
  <si>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</si>
  <si>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</si>
  <si>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</si>
  <si>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</si>
  <si>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</si>
  <si>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</si>
  <si>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</si>
  <si>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</si>
  <si>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</si>
  <si>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</si>
  <si>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</si>
  <si>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</si>
  <si>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</si>
  <si>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</si>
  <si>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</si>
  <si>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</si>
  <si>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</si>
  <si>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</si>
  <si>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</si>
  <si>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</si>
  <si>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</si>
  <si>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</si>
  <si>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</si>
  <si>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</si>
  <si>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</si>
  <si>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</si>
  <si>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</si>
  <si>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</si>
  <si>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</si>
  <si>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</si>
  <si>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</si>
  <si>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</si>
  <si>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</si>
  <si>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</si>
  <si>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</si>
  <si>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</si>
  <si>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</si>
  <si>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</si>
  <si>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</si>
  <si>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</si>
  <si>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</si>
  <si>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</si>
  <si>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</si>
  <si>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</si>
  <si>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</si>
  <si>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</si>
  <si>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</si>
  <si>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</si>
  <si>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</si>
  <si>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</si>
  <si>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</si>
  <si>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</si>
  <si>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</si>
  <si>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</si>
  <si>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</si>
  <si>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</si>
  <si>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</si>
  <si>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</si>
  <si>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</si>
  <si>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</si>
  <si>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</si>
  <si>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</si>
  <si>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</si>
  <si>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</si>
  <si>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</si>
  <si>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</si>
  <si>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</si>
  <si>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</si>
  <si>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</si>
  <si>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</si>
  <si>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</si>
  <si>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</si>
  <si>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</si>
  <si>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</si>
  <si>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</si>
  <si>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</si>
  <si>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</si>
  <si>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</si>
  <si>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</si>
  <si>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</si>
  <si>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</si>
  <si>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</si>
  <si>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</si>
  <si>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</si>
  <si>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</si>
  <si>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</si>
  <si>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</si>
  <si>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</si>
  <si>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</si>
  <si>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</si>
  <si>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</si>
  <si>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</si>
  <si>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</si>
  <si>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</si>
  <si>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</si>
  <si>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</si>
  <si>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</si>
  <si>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</si>
  <si>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</si>
  <si>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</si>
  <si>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</si>
  <si>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</si>
  <si>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</si>
  <si>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</si>
  <si>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</si>
  <si>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</si>
  <si>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</si>
  <si>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</si>
  <si>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</si>
  <si>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</si>
  <si>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</si>
  <si>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</si>
  <si>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</si>
  <si>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</si>
  <si>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</si>
  <si>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</si>
  <si>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</si>
  <si>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</si>
  <si>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</si>
  <si>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</si>
  <si>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</si>
  <si>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</si>
  <si>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</si>
  <si>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</si>
  <si>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</si>
  <si>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</si>
  <si>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</si>
  <si>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</si>
  <si>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</si>
  <si>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</si>
  <si>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</si>
  <si>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</si>
  <si>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</si>
  <si>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</si>
  <si>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</si>
  <si>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</si>
  <si>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</si>
  <si>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</si>
  <si>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</si>
  <si>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</si>
  <si>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</si>
  <si>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</si>
  <si>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</si>
  <si>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</si>
  <si>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</si>
  <si>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</si>
  <si>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</si>
  <si>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</si>
  <si>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</si>
  <si>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</si>
  <si>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</si>
  <si>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</si>
  <si>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</si>
  <si>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</si>
  <si>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</si>
  <si>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</si>
  <si>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</si>
  <si>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</si>
  <si>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</si>
  <si>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</si>
  <si>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</si>
  <si>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</si>
  <si>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</si>
  <si>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</si>
  <si>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</si>
  <si>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</si>
  <si>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</si>
  <si>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</si>
  <si>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</si>
  <si>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</si>
  <si>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</si>
  <si>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</si>
  <si>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</si>
  <si>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</si>
  <si>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</si>
  <si>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</si>
  <si>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</si>
  <si>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</si>
  <si>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</si>
  <si>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</si>
  <si>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</si>
  <si>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</si>
  <si>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</si>
  <si>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</si>
  <si>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</si>
  <si>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</si>
  <si>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</si>
  <si>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</si>
  <si>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</si>
  <si>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</si>
  <si>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</si>
  <si>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</si>
  <si>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</si>
  <si>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</si>
  <si>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</si>
  <si>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</si>
  <si>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</si>
  <si>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</si>
  <si>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</si>
  <si>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</si>
  <si>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</si>
  <si>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</si>
  <si>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</si>
  <si>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</si>
  <si>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</si>
  <si>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</si>
  <si>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</si>
  <si>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</si>
  <si>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</si>
  <si>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</si>
  <si>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</si>
  <si>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</si>
  <si>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</si>
  <si>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</si>
  <si>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</si>
  <si>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</si>
  <si>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</si>
  <si>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</si>
  <si>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</si>
  <si>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</si>
  <si>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</si>
  <si>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</si>
  <si>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</si>
  <si>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</si>
  <si>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</si>
  <si>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</si>
  <si>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</si>
  <si>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</si>
  <si>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</si>
  <si>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</si>
  <si>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</si>
  <si>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</si>
  <si>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</si>
  <si>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</si>
  <si>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</si>
  <si>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</si>
  <si>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</si>
  <si>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</si>
  <si>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</si>
  <si>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</si>
  <si>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</si>
  <si>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</si>
  <si>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</si>
  <si>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</si>
  <si>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</si>
  <si>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</si>
  <si>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</si>
  <si>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</si>
  <si>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</si>
  <si>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</si>
  <si>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</si>
  <si>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</si>
  <si>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</si>
  <si>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</si>
  <si>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</si>
  <si>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</si>
  <si>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</si>
  <si>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</si>
  <si>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</si>
  <si>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</si>
  <si>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</si>
  <si>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</si>
  <si>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</si>
  <si>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</si>
  <si>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</si>
  <si>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</si>
  <si>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</si>
  <si>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</si>
  <si>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</si>
  <si>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</si>
  <si>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</si>
  <si>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</si>
  <si>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</si>
  <si>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</si>
  <si>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</si>
  <si>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</si>
  <si>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</si>
  <si>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</si>
  <si>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</si>
  <si>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</si>
  <si>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</si>
  <si>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</si>
  <si>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</si>
  <si>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</si>
  <si>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</si>
  <si>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</si>
  <si>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</si>
  <si>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</si>
  <si>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</si>
  <si>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</si>
  <si>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</si>
  <si>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</si>
  <si>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</si>
  <si>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</si>
  <si>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</si>
  <si>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</si>
  <si>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</si>
  <si>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</si>
  <si>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</si>
  <si>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</si>
  <si>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</si>
  <si>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</si>
  <si>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</si>
  <si>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</si>
  <si>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</si>
  <si>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</si>
  <si>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</si>
  <si>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</si>
  <si>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</si>
  <si>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</si>
  <si>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</si>
  <si>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</si>
  <si>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</si>
  <si>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</si>
  <si>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</si>
  <si>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</si>
  <si>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</si>
  <si>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</si>
  <si>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</si>
  <si>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</si>
  <si>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</si>
  <si>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</si>
  <si>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</si>
  <si>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</si>
  <si>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</si>
  <si>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</si>
  <si>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</si>
  <si>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</si>
  <si>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</si>
  <si>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</si>
  <si>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</si>
  <si>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</si>
  <si>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</si>
  <si>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</si>
  <si>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</si>
  <si>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</si>
  <si>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</si>
  <si>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</si>
  <si>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</si>
  <si>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</si>
  <si>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</si>
  <si>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</si>
  <si>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</si>
  <si>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</si>
  <si>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</si>
  <si>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</si>
  <si>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</si>
  <si>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</si>
  <si>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</si>
  <si>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</si>
  <si>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</si>
  <si>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</si>
  <si>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</si>
  <si>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</si>
  <si>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</si>
  <si>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</si>
  <si>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</si>
  <si>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</si>
  <si>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</si>
  <si>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</si>
  <si>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</si>
  <si>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</si>
  <si>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</si>
  <si>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</si>
  <si>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</si>
  <si>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</si>
  <si>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</si>
  <si>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</si>
  <si>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</si>
  <si>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</si>
  <si>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</si>
  <si>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</si>
  <si>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</si>
  <si>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</si>
  <si>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</si>
  <si>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</si>
  <si>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</si>
  <si>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</si>
  <si>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</si>
  <si>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</si>
  <si>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</si>
  <si>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</si>
  <si>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</si>
  <si>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</si>
  <si>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</si>
  <si>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</si>
  <si>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</si>
  <si>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</si>
  <si>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</si>
  <si>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</si>
  <si>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</si>
  <si>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</si>
  <si>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</si>
  <si>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</si>
  <si>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</si>
  <si>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</si>
  <si>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</si>
  <si>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</si>
  <si>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</si>
  <si>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</si>
  <si>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</si>
  <si>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</si>
  <si>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</si>
  <si>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</si>
  <si>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</si>
  <si>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</si>
  <si>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</si>
  <si>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</si>
  <si>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</si>
  <si>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</si>
  <si>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</si>
  <si>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</si>
  <si>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</si>
  <si>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</si>
  <si>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</si>
  <si>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</si>
  <si>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</si>
  <si>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</si>
  <si>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</si>
  <si>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</si>
  <si>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</si>
  <si>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</si>
  <si>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</si>
  <si>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</si>
  <si>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</si>
  <si>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</si>
  <si>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</si>
  <si>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</si>
  <si>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</si>
  <si>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</si>
  <si>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</si>
  <si>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</si>
  <si>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</si>
  <si>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</si>
  <si>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</si>
  <si>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</si>
  <si>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</si>
  <si>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</si>
  <si>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</si>
  <si>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</si>
  <si>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</si>
  <si>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</si>
  <si>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</si>
  <si>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</si>
  <si>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</si>
  <si>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</si>
  <si>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</si>
  <si>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</si>
  <si>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</si>
  <si>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</si>
  <si>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</si>
  <si>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</si>
  <si>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</si>
  <si>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</si>
  <si>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</si>
  <si>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</si>
  <si>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</si>
  <si>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</si>
  <si>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</si>
  <si>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</si>
  <si>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</si>
  <si>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</si>
  <si>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</si>
  <si>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</si>
  <si>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</si>
  <si>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</si>
  <si>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</si>
  <si>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</si>
  <si>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</si>
  <si>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</si>
  <si>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</si>
  <si>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</si>
  <si>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</si>
  <si>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</si>
  <si>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</si>
  <si>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</si>
  <si>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</si>
  <si>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</si>
  <si>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</si>
  <si>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</si>
  <si>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</si>
  <si>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</si>
  <si>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</si>
  <si>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</si>
  <si>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</si>
  <si>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</si>
  <si>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</si>
  <si>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</si>
  <si>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</si>
  <si>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</si>
  <si>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</si>
  <si>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</si>
  <si>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</si>
  <si>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</si>
  <si>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</si>
  <si>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</si>
  <si>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</si>
  <si>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</si>
  <si>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</si>
  <si>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</si>
  <si>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</si>
  <si>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</si>
  <si>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</si>
  <si>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</si>
  <si>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</si>
  <si>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</si>
  <si>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</si>
  <si>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</si>
  <si>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</si>
  <si>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</si>
  <si>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</si>
  <si>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</si>
  <si>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</si>
  <si>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</si>
  <si>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</si>
  <si>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</si>
  <si>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</si>
  <si>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</si>
  <si>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</si>
  <si>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</si>
  <si>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</si>
  <si>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</si>
  <si>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</si>
  <si>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</si>
  <si>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</si>
  <si>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</si>
  <si>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</si>
  <si>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</si>
  <si>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</si>
  <si>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</si>
  <si>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</si>
  <si>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</si>
  <si>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</si>
  <si>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</si>
  <si>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</si>
  <si>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</si>
  <si>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</si>
  <si>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</si>
  <si>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</si>
  <si>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</si>
  <si>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</si>
  <si>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</si>
  <si>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</si>
  <si>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</si>
  <si>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</si>
  <si>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</si>
  <si>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</si>
  <si>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</si>
  <si>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</si>
  <si>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</si>
  <si>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</si>
  <si>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</si>
  <si>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</si>
  <si>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</si>
  <si>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</si>
  <si>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</si>
  <si>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</si>
  <si>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</si>
  <si>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</si>
  <si>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</si>
  <si>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</si>
  <si>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</si>
  <si>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</si>
  <si>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</si>
  <si>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</si>
  <si>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</si>
  <si>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</si>
  <si>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</si>
  <si>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</si>
  <si>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</si>
  <si>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</si>
  <si>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</si>
  <si>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</si>
  <si>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</si>
  <si>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</si>
  <si>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</si>
  <si>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</si>
  <si>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</si>
  <si>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</si>
  <si>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</si>
  <si>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</si>
  <si>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</si>
  <si>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</si>
  <si>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</si>
  <si>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</si>
  <si>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</si>
  <si>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</si>
  <si>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</si>
  <si>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</si>
  <si>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</si>
  <si>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</si>
  <si>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</si>
  <si>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</si>
  <si>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</si>
  <si>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</si>
  <si>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</si>
  <si>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</si>
  <si>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</si>
  <si>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</si>
  <si>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</si>
  <si>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</si>
  <si>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</si>
  <si>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</si>
  <si>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</si>
  <si>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</si>
  <si>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</si>
  <si>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</si>
  <si>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</si>
  <si>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</si>
  <si>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</si>
  <si>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</si>
  <si>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</si>
  <si>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</si>
  <si>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</si>
  <si>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</si>
  <si>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</si>
  <si>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</si>
  <si>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</si>
  <si>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</si>
  <si>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</si>
  <si>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</si>
  <si>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</si>
  <si>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</si>
  <si>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</si>
  <si>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</si>
  <si>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</si>
  <si>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</si>
  <si>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</si>
  <si>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</si>
  <si>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</si>
  <si>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</si>
  <si>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</si>
  <si>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</si>
  <si>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</si>
  <si>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</si>
  <si>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</si>
  <si>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</si>
  <si>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</si>
  <si>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</si>
  <si>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</si>
  <si>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</si>
  <si>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</si>
  <si>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</si>
  <si>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</si>
  <si>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</si>
  <si>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</si>
  <si>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</si>
  <si>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</si>
  <si>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</si>
  <si>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</si>
  <si>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</si>
  <si>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</si>
  <si>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</si>
  <si>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</si>
  <si>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</si>
  <si>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</si>
  <si>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</si>
  <si>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</si>
  <si>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</si>
  <si>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</si>
  <si>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</si>
  <si>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</si>
  <si>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</si>
  <si>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</si>
  <si>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</si>
  <si>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</si>
  <si>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</si>
  <si>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</si>
  <si>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</si>
  <si>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</si>
  <si>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</si>
  <si>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</si>
  <si>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</si>
  <si>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</si>
  <si>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</si>
  <si>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</si>
  <si>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</si>
  <si>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</si>
  <si>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</si>
  <si>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</si>
  <si>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</si>
  <si>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</si>
  <si>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</si>
  <si>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</si>
  <si>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</si>
  <si>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</si>
  <si>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</si>
  <si>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</si>
  <si>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</si>
  <si>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</si>
  <si>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</si>
  <si>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</si>
  <si>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</si>
  <si>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</si>
  <si>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</si>
  <si>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</si>
  <si>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</si>
  <si>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</si>
  <si>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</si>
  <si>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</si>
  <si>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</si>
  <si>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</si>
  <si>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</si>
  <si>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</si>
  <si>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</si>
  <si>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</si>
  <si>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</si>
  <si>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</si>
  <si>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</si>
  <si>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</si>
  <si>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</si>
  <si>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</si>
  <si>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</si>
  <si>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</si>
  <si>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</si>
  <si>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</si>
  <si>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</si>
  <si>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</si>
  <si>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</si>
  <si>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</si>
  <si>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</si>
  <si>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</si>
  <si>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</si>
  <si>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</si>
  <si>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</si>
  <si>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</si>
  <si>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</si>
  <si>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</si>
  <si>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</si>
  <si>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</si>
  <si>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</si>
  <si>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</si>
  <si>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</si>
  <si>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</si>
  <si>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</si>
  <si>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</si>
  <si>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</si>
  <si>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</si>
  <si>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</si>
  <si>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</si>
  <si>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</si>
  <si>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</si>
  <si>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</si>
  <si>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</si>
  <si>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</si>
  <si>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</si>
  <si>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</si>
  <si>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</si>
  <si>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</si>
  <si>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</si>
  <si>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</si>
  <si>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</si>
  <si>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</si>
  <si>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</si>
  <si>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</si>
  <si>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</si>
  <si>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</si>
  <si>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</si>
  <si>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</si>
  <si>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</si>
  <si>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</si>
  <si>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</si>
  <si>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</si>
  <si>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</si>
  <si>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</si>
  <si>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</si>
  <si>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</si>
  <si>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</si>
  <si>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</si>
  <si>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</si>
  <si>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</si>
  <si>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</si>
  <si>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</si>
  <si>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</si>
  <si>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</si>
  <si>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</si>
  <si>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</si>
  <si>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</si>
  <si>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</si>
  <si>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</si>
  <si>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</si>
  <si>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</si>
  <si>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</si>
  <si>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</si>
  <si>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</si>
  <si>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</si>
  <si>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</si>
  <si>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</si>
  <si>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</si>
  <si>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</si>
  <si>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</si>
  <si>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</si>
  <si>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</si>
  <si>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</si>
  <si>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</si>
  <si>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</si>
  <si>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</si>
  <si>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</si>
  <si>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</si>
  <si>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</si>
  <si>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</si>
  <si>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</si>
  <si>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</si>
  <si>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</si>
  <si>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</si>
  <si>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</si>
  <si>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</si>
  <si>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</si>
  <si>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</si>
  <si>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</si>
  <si>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</si>
  <si>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</si>
  <si>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</si>
  <si>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</si>
  <si>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</si>
  <si>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</si>
  <si>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</si>
  <si>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</si>
  <si>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</si>
  <si>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</si>
  <si>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</si>
  <si>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</si>
  <si>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</si>
  <si>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</si>
  <si>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</si>
  <si>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</si>
  <si>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</si>
  <si>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</si>
  <si>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</si>
  <si>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</si>
  <si>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</si>
  <si>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</si>
  <si>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</si>
  <si>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</si>
  <si>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</si>
  <si>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</si>
  <si>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</si>
  <si>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</si>
  <si>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</si>
  <si>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</si>
  <si>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</si>
  <si>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</si>
  <si>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</si>
  <si>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</si>
  <si>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</si>
  <si>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</si>
  <si>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</si>
  <si>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</si>
  <si>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</si>
  <si>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</si>
  <si>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</si>
  <si>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</si>
  <si>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</si>
  <si>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</si>
  <si>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</si>
  <si>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</si>
  <si>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</si>
  <si>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</si>
  <si>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</si>
  <si>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</si>
  <si>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</si>
  <si>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</si>
  <si>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</si>
  <si>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</si>
  <si>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</si>
  <si>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</si>
  <si>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</si>
  <si>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</si>
  <si>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</si>
  <si>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</si>
  <si>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</si>
  <si>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</si>
  <si>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</si>
  <si>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</si>
  <si>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</si>
  <si>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</si>
  <si>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</si>
  <si>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</si>
  <si>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</si>
  <si>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</si>
  <si>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</si>
  <si>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</si>
  <si>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</si>
  <si>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</si>
  <si>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</si>
  <si>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</si>
  <si>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</si>
  <si>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</si>
  <si>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</si>
  <si>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</si>
  <si>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</si>
  <si>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</si>
  <si>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</si>
  <si>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</si>
  <si>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</si>
  <si>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</si>
  <si>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</si>
  <si>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</si>
  <si>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</si>
  <si>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</si>
  <si>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</si>
  <si>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</si>
  <si>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</si>
  <si>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</si>
  <si>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</si>
  <si>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</si>
  <si>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</si>
  <si>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</si>
  <si>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</si>
  <si>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</si>
  <si>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</si>
  <si>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</si>
  <si>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</si>
  <si>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</si>
  <si>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</si>
  <si>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</si>
  <si>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</si>
  <si>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</si>
  <si>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</si>
  <si>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</si>
  <si>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</si>
  <si>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</si>
  <si>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</si>
  <si>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</si>
  <si>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</si>
  <si>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</si>
  <si>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</si>
  <si>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</si>
  <si>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</si>
  <si>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</si>
  <si>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</si>
  <si>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</si>
  <si>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</si>
  <si>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</si>
  <si>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</si>
  <si>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</si>
  <si>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</si>
  <si>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</si>
  <si>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</si>
  <si>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</si>
  <si>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</si>
  <si>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</si>
  <si>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</si>
  <si>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</si>
  <si>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</si>
  <si>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</si>
  <si>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</si>
  <si>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</si>
  <si>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</si>
  <si>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</si>
  <si>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</si>
  <si>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</si>
  <si>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</si>
  <si>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</si>
  <si>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</si>
  <si>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</si>
  <si>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</si>
  <si>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</si>
  <si>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</si>
  <si>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</si>
  <si>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</si>
  <si>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</si>
  <si>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</si>
  <si>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</si>
  <si>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</si>
  <si>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</si>
  <si>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</si>
  <si>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</si>
  <si>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</si>
  <si>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</si>
  <si>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</si>
  <si>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</si>
  <si>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</si>
  <si>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</si>
  <si>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</si>
  <si>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</si>
  <si>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</si>
  <si>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</si>
  <si>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</si>
  <si>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</si>
  <si>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</si>
  <si>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</si>
  <si>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</si>
  <si>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</si>
  <si>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</si>
  <si>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</si>
  <si>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</si>
  <si>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</si>
  <si>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</si>
  <si>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</si>
  <si>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</si>
  <si>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</si>
  <si>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</si>
  <si>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</si>
  <si>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</si>
  <si>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</si>
  <si>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</si>
  <si>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</si>
  <si>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</si>
  <si>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</si>
  <si>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</si>
  <si>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</si>
  <si>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</si>
  <si>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</si>
  <si>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</si>
  <si>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</si>
  <si>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</si>
  <si>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</si>
  <si>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</si>
  <si>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</si>
  <si>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</si>
  <si>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</si>
  <si>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</si>
  <si>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</si>
  <si>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</si>
  <si>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</si>
  <si>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</si>
  <si>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</si>
  <si>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</si>
  <si>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</si>
  <si>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</si>
  <si>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</si>
  <si>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</si>
  <si>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</si>
  <si>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</si>
  <si>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</si>
  <si>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</si>
  <si>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</si>
  <si>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</si>
  <si>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</si>
  <si>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</si>
  <si>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</si>
  <si>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</si>
  <si>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</si>
  <si>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</si>
  <si>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</si>
  <si>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</si>
  <si>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</si>
  <si>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</si>
  <si>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</si>
  <si>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</si>
  <si>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</si>
  <si>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</si>
  <si>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</si>
  <si>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</si>
  <si>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</si>
  <si>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</si>
  <si>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</si>
  <si>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</si>
  <si>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</si>
  <si>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</si>
  <si>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</si>
  <si>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</si>
  <si>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</si>
  <si>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</si>
  <si>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</si>
  <si>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</si>
  <si>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</si>
  <si>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</si>
  <si>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</si>
  <si>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</si>
  <si>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</si>
  <si>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</si>
  <si>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</si>
  <si>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</si>
  <si>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</si>
  <si>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</si>
  <si>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</si>
  <si>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</si>
  <si>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</si>
  <si>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</si>
  <si>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</si>
  <si>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</si>
  <si>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</si>
  <si>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</si>
  <si>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</si>
  <si>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</si>
  <si>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</si>
  <si>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</si>
  <si>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</si>
  <si>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</si>
  <si>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</si>
  <si>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</si>
  <si>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</si>
  <si>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</si>
  <si>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</si>
  <si>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</si>
  <si>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</si>
  <si>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</si>
  <si>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</si>
  <si>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</si>
  <si>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</si>
  <si>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</si>
  <si>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</si>
  <si>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</si>
  <si>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</si>
  <si>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</si>
  <si>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</si>
  <si>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</si>
  <si>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</si>
  <si>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</si>
  <si>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</si>
  <si>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</si>
  <si>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</si>
  <si>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</si>
  <si>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</si>
  <si>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</si>
  <si>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</si>
  <si>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</si>
  <si>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</si>
  <si>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</si>
  <si>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</si>
  <si>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</si>
  <si>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</si>
  <si>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</si>
  <si>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</si>
  <si>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</si>
  <si>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</si>
  <si>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</si>
  <si>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</si>
  <si>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</si>
  <si>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</si>
  <si>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</si>
  <si>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</si>
  <si>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</si>
  <si>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</si>
  <si>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</si>
  <si>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</si>
  <si>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</si>
  <si>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</si>
  <si>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</si>
  <si>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</si>
  <si>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</si>
  <si>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</si>
  <si>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</si>
  <si>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</si>
  <si>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</si>
  <si>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</si>
  <si>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</si>
  <si>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</si>
  <si>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</si>
  <si>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</si>
  <si>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</si>
  <si>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</si>
  <si>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</si>
  <si>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</si>
  <si>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</si>
  <si>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</si>
  <si>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</si>
  <si>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</si>
  <si>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</si>
  <si>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</si>
  <si>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</si>
  <si>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</si>
  <si>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</si>
  <si>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</si>
  <si>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</si>
  <si>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</si>
  <si>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</si>
  <si>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</si>
  <si>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</si>
  <si>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</si>
  <si>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</si>
  <si>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</si>
  <si>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</si>
  <si>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</si>
  <si>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</si>
  <si>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</si>
  <si>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</si>
  <si>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</si>
  <si>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</si>
  <si>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</si>
  <si>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</si>
  <si>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</si>
  <si>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</si>
  <si>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</si>
  <si>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</si>
  <si>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</si>
  <si>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</si>
  <si>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</si>
  <si>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</si>
  <si>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</si>
  <si>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</si>
  <si>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</si>
  <si>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</si>
  <si>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</si>
  <si>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</si>
  <si>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</si>
  <si>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</si>
  <si>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</si>
  <si>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</si>
  <si>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</si>
  <si>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</si>
  <si>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</si>
  <si>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</si>
  <si>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</si>
  <si>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</si>
  <si>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</si>
  <si>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</si>
  <si>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</si>
  <si>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</si>
  <si>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</si>
  <si>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</si>
  <si>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</si>
  <si>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</si>
  <si>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</si>
  <si>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</si>
  <si>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</si>
  <si>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</si>
  <si>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</si>
  <si>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</si>
  <si>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</si>
  <si>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</si>
  <si>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</si>
  <si>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</si>
  <si>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</si>
  <si>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</si>
  <si>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</si>
  <si>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</si>
  <si>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</si>
  <si>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</si>
  <si>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</si>
  <si>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</si>
  <si>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</si>
  <si>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</si>
  <si>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</si>
  <si>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</si>
  <si>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</si>
  <si>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</si>
  <si>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</si>
  <si>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</si>
  <si>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</si>
  <si>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</si>
  <si>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</si>
  <si>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</si>
  <si>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</si>
  <si>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</si>
  <si>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</si>
  <si>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</si>
  <si>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</si>
  <si>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</si>
  <si>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</si>
  <si>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</si>
  <si>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</si>
  <si>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</si>
  <si>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</si>
  <si>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</si>
  <si>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</si>
  <si>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</si>
  <si>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</si>
  <si>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</si>
  <si>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</si>
  <si>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</si>
  <si>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</si>
  <si>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</si>
  <si>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</si>
  <si>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</si>
  <si>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</si>
  <si>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</si>
  <si>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</si>
  <si>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</si>
  <si>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</si>
  <si>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</si>
  <si>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</si>
  <si>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</si>
  <si>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</si>
  <si>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</si>
  <si>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</si>
  <si>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</si>
  <si>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</si>
  <si>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</si>
  <si>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</si>
  <si>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</si>
  <si>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</si>
  <si>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</si>
  <si>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</si>
  <si>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</si>
  <si>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</si>
  <si>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</si>
  <si>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</si>
  <si>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</si>
  <si>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</si>
  <si>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</si>
  <si>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</si>
  <si>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</si>
  <si>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</si>
  <si>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</si>
  <si>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</si>
  <si>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</si>
  <si>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</si>
  <si>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</si>
  <si>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</si>
  <si>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</si>
  <si>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</si>
  <si>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</si>
  <si>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</si>
  <si>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</si>
  <si>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</si>
  <si>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</si>
  <si>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</si>
  <si>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</si>
  <si>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</si>
  <si>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</si>
  <si>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</si>
  <si>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</si>
  <si>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</si>
  <si>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</si>
  <si>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</si>
  <si>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</si>
  <si>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</si>
  <si>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</si>
  <si>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</si>
  <si>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</si>
  <si>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</si>
  <si>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</si>
  <si>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</si>
  <si>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</si>
  <si>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</si>
  <si>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</si>
  <si>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</si>
  <si>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</si>
  <si>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</si>
  <si>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</si>
  <si>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</si>
  <si>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</si>
  <si>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</si>
  <si>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</si>
  <si>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</si>
  <si>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</si>
  <si>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</si>
  <si>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</si>
  <si>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</si>
  <si>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</si>
  <si>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</si>
  <si>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</si>
  <si>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</si>
  <si>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</si>
  <si>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</si>
  <si>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</si>
  <si>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</si>
  <si>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</si>
  <si>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</si>
  <si>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</si>
  <si>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</si>
  <si>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</si>
  <si>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</si>
  <si>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</si>
  <si>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</si>
  <si>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</si>
  <si>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</si>
  <si>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</si>
  <si>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</si>
  <si>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</si>
  <si>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</si>
  <si>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</si>
  <si>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</si>
  <si>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</si>
  <si>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</si>
  <si>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</si>
  <si>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</si>
  <si>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</si>
  <si>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</si>
  <si>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</si>
  <si>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</si>
  <si>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</si>
  <si>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</si>
  <si>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</si>
  <si>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</si>
  <si>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</si>
  <si>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</si>
  <si>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</si>
  <si>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</si>
  <si>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</si>
  <si>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</si>
  <si>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</si>
  <si>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</si>
  <si>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</si>
  <si>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</si>
  <si>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</si>
  <si>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</si>
  <si>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</si>
  <si>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</si>
  <si>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</si>
  <si>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</si>
  <si>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</si>
  <si>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</si>
  <si>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</si>
  <si>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</si>
  <si>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</si>
  <si>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</si>
  <si>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</si>
  <si>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</si>
  <si>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</si>
  <si>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</si>
  <si>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</si>
  <si>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</si>
  <si>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</si>
  <si>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</si>
  <si>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</si>
  <si>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</si>
  <si>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</si>
  <si>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</si>
  <si>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</si>
  <si>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</si>
  <si>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</si>
  <si>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</si>
  <si>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</si>
  <si>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</si>
  <si>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</si>
  <si>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</si>
  <si>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</si>
  <si>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</si>
  <si>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</si>
  <si>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</si>
  <si>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</si>
  <si>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</si>
  <si>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</si>
  <si>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</si>
  <si>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</si>
  <si>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</si>
  <si>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</si>
  <si>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</si>
  <si>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</si>
  <si>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</si>
  <si>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</si>
  <si>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</si>
  <si>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</si>
  <si>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</si>
  <si>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</si>
  <si>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</si>
  <si>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</si>
  <si>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</si>
  <si>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</si>
  <si>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</si>
  <si>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</si>
  <si>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</si>
  <si>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</si>
  <si>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</si>
  <si>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</si>
  <si>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</si>
  <si>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</si>
  <si>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</si>
  <si>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</si>
  <si>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</si>
  <si>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</si>
  <si>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</si>
  <si>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</si>
  <si>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</si>
  <si>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</si>
  <si>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</si>
  <si>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</si>
  <si>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</si>
  <si>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</si>
  <si>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</si>
  <si>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</si>
  <si>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</si>
  <si>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</si>
  <si>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</si>
  <si>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</si>
  <si>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</si>
  <si>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</si>
  <si>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</si>
  <si>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</si>
  <si>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</si>
  <si>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</si>
  <si>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</si>
  <si>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</si>
  <si>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</si>
  <si>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</si>
  <si>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</si>
  <si>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</si>
  <si>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</si>
  <si>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</si>
  <si>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</si>
  <si>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</si>
  <si>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</si>
  <si>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</si>
  <si>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</si>
  <si>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</si>
  <si>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</si>
  <si>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</si>
  <si>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</si>
  <si>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</si>
  <si>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</si>
  <si>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</si>
  <si>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</si>
  <si>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</si>
  <si>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</si>
  <si>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</si>
  <si>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</si>
  <si>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</si>
  <si>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</si>
  <si>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</si>
  <si>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</si>
  <si>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</si>
  <si>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</si>
  <si>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</si>
  <si>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</si>
  <si>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</si>
  <si>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</si>
  <si>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</si>
  <si>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</si>
  <si>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</si>
  <si>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</si>
  <si>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</si>
  <si>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</si>
  <si>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</si>
  <si>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</si>
  <si>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</si>
  <si>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</si>
  <si>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</si>
  <si>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</si>
  <si>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</si>
  <si>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</si>
  <si>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</si>
  <si>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</si>
  <si>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</si>
  <si>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</si>
  <si>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</si>
  <si>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</si>
  <si>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</si>
  <si>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</si>
  <si>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</si>
  <si>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</si>
  <si>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</si>
  <si>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</si>
  <si>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</si>
  <si>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</si>
  <si>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</si>
  <si>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</si>
  <si>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</si>
  <si>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</si>
  <si>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</si>
  <si>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</si>
  <si>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</si>
  <si>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</si>
  <si>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</si>
  <si>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</si>
  <si>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</si>
  <si>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</si>
  <si>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</si>
  <si>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</si>
  <si>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</si>
  <si>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</si>
  <si>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</si>
  <si>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</si>
  <si>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</si>
  <si>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</si>
  <si>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</si>
  <si>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</si>
  <si>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</si>
  <si>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</si>
  <si>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</si>
  <si>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</si>
  <si>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</si>
  <si>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</si>
  <si>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</si>
  <si>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</si>
  <si>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</si>
  <si>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</si>
  <si>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</si>
  <si>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</si>
  <si>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</si>
  <si>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</si>
  <si>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</si>
  <si>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</si>
  <si>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</si>
  <si>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</si>
  <si>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</si>
  <si>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</si>
  <si>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</si>
  <si>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</si>
  <si>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</si>
  <si>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</si>
  <si>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</si>
  <si>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</si>
  <si>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</si>
  <si>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</si>
  <si>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</si>
  <si>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</si>
  <si>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</si>
  <si>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</si>
  <si>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</si>
  <si>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</si>
  <si>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</si>
  <si>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</si>
  <si>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</si>
  <si>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</si>
  <si>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</si>
  <si>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</si>
  <si>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</si>
  <si>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</si>
  <si>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</si>
  <si>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</si>
  <si>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</si>
  <si>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</si>
  <si>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</si>
  <si>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</si>
  <si>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</si>
  <si>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</si>
  <si>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</si>
  <si>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</si>
  <si>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</si>
  <si>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</si>
  <si>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</si>
  <si>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</si>
  <si>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</si>
  <si>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</si>
  <si>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</si>
  <si>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</si>
  <si>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</si>
  <si>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</si>
  <si>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</si>
  <si>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</si>
  <si>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</si>
  <si>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</si>
  <si>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</si>
  <si>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</si>
  <si>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</si>
  <si>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</si>
  <si>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</si>
  <si>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</si>
  <si>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</si>
  <si>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</si>
  <si>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</si>
  <si>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</si>
  <si>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</si>
  <si>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</si>
  <si>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</si>
  <si>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</si>
  <si>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</si>
  <si>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</si>
  <si>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</si>
  <si>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</si>
  <si>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</si>
  <si>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</si>
  <si>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</si>
  <si>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</si>
  <si>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</si>
  <si>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</si>
  <si>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</si>
  <si>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</si>
  <si>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</si>
  <si>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</si>
  <si>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</si>
  <si>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</si>
  <si>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</si>
  <si>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</si>
  <si>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</si>
  <si>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</si>
  <si>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</si>
  <si>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</si>
  <si>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</si>
  <si>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</si>
  <si>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</si>
  <si>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</si>
  <si>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</si>
  <si>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</si>
  <si>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</si>
  <si>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</si>
  <si>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</si>
  <si>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</si>
  <si>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</si>
  <si>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</si>
  <si>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</si>
  <si>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</si>
  <si>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</si>
  <si>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</si>
  <si>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</si>
  <si>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</si>
  <si>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</si>
  <si>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</si>
  <si>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</si>
  <si>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</si>
  <si>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</si>
  <si>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</si>
  <si>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</si>
  <si>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</si>
  <si>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</si>
  <si>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</si>
  <si>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</si>
  <si>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</si>
  <si>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</si>
  <si>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</si>
  <si>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</si>
  <si>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</si>
  <si>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</si>
  <si>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</si>
  <si>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</si>
  <si>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</si>
  <si>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</si>
  <si>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</si>
  <si>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</si>
  <si>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</si>
  <si>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</si>
  <si>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</si>
  <si>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</si>
  <si>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</si>
  <si>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</si>
  <si>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</si>
  <si>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</si>
  <si>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</si>
  <si>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</si>
  <si>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</si>
  <si>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</si>
  <si>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</si>
  <si>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</si>
  <si>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</si>
  <si>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</si>
  <si>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</si>
  <si>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</si>
  <si>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</si>
  <si>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</si>
  <si>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</si>
  <si>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</si>
  <si>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</si>
  <si>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</si>
  <si>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</si>
  <si>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</si>
  <si>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</si>
  <si>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</si>
  <si>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</si>
  <si>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</si>
  <si>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</si>
  <si>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</si>
  <si>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</si>
  <si>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</si>
  <si>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</si>
  <si>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</si>
  <si>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</si>
  <si>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</si>
  <si>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</si>
  <si>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</si>
  <si>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</si>
  <si>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</si>
  <si>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</si>
  <si>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</si>
  <si>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</si>
  <si>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</si>
  <si>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</si>
  <si>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</si>
  <si>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</si>
  <si>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</si>
  <si>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</si>
  <si>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</si>
  <si>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</si>
  <si>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</si>
  <si>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</si>
  <si>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</si>
  <si>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</si>
  <si>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</si>
  <si>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</si>
  <si>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</si>
  <si>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</si>
  <si>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</si>
  <si>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</si>
  <si>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</si>
  <si>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</si>
  <si>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</si>
  <si>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</si>
  <si>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</si>
  <si>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</si>
  <si>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</si>
  <si>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</si>
  <si>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</si>
  <si>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</si>
  <si>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</si>
  <si>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</si>
  <si>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</si>
  <si>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</si>
  <si>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</si>
  <si>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</si>
  <si>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</si>
  <si>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</si>
  <si>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</si>
  <si>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</si>
  <si>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</si>
  <si>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</si>
  <si>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</si>
  <si>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</si>
  <si>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</si>
  <si>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</si>
  <si>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</si>
  <si>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</si>
  <si>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</si>
  <si>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</si>
  <si>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</si>
  <si>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</si>
  <si>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</si>
  <si>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</si>
  <si>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</si>
  <si>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</si>
  <si>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</si>
  <si>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</si>
  <si>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</si>
  <si>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</si>
  <si>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</si>
  <si>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</si>
  <si>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</si>
  <si>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</si>
  <si>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</si>
  <si>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</si>
  <si>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</si>
  <si>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</si>
  <si>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</si>
  <si>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</si>
  <si>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</si>
  <si>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</si>
  <si>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</si>
  <si>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</si>
  <si>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</si>
  <si>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</si>
  <si>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</si>
  <si>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</si>
  <si>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</si>
  <si>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</si>
  <si>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</si>
  <si>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</si>
  <si>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</si>
  <si>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</si>
  <si>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</si>
  <si>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</si>
  <si>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</si>
  <si>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</si>
  <si>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</si>
  <si>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</si>
  <si>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</si>
  <si>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</si>
  <si>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</si>
  <si>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</si>
  <si>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</si>
  <si>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</si>
  <si>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</si>
  <si>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</si>
  <si>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</si>
  <si>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</si>
  <si>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</si>
  <si>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</si>
  <si>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</si>
  <si>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</si>
  <si>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</si>
  <si>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</si>
  <si>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</si>
  <si>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</si>
  <si>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</si>
  <si>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</si>
  <si>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</si>
  <si>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</si>
  <si>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</si>
  <si>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</si>
  <si>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</si>
  <si>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</si>
  <si>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</si>
  <si>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</si>
  <si>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</si>
  <si>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</si>
  <si>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</si>
  <si>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</si>
  <si>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</si>
  <si>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</si>
  <si>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</si>
  <si>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</si>
  <si>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</si>
  <si>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</si>
  <si>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</si>
  <si>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</si>
  <si>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</si>
  <si>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</si>
  <si>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</si>
  <si>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</si>
  <si>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</si>
  <si>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</si>
  <si>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</si>
  <si>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</si>
  <si>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</si>
  <si>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</si>
  <si>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</si>
  <si>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</si>
  <si>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</si>
  <si>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</si>
  <si>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</si>
  <si>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</si>
  <si>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</si>
  <si>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</si>
  <si>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</si>
  <si>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</si>
  <si>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</si>
  <si>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</si>
  <si>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</si>
  <si>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</si>
  <si>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</si>
  <si>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</si>
  <si>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</si>
  <si>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</si>
  <si>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</si>
  <si>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</si>
  <si>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</si>
  <si>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</si>
  <si>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</si>
  <si>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</si>
  <si>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</si>
  <si>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</si>
  <si>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</si>
  <si>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</si>
  <si>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</si>
  <si>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</si>
  <si>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</si>
  <si>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</si>
  <si>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</si>
  <si>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</si>
  <si>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</si>
  <si>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</si>
  <si>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</si>
  <si>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</si>
  <si>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</si>
  <si>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</si>
  <si>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</si>
  <si>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</si>
  <si>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</si>
  <si>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</si>
  <si>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</si>
  <si>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</si>
  <si>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</si>
  <si>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</si>
  <si>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</si>
  <si>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</si>
  <si>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</si>
  <si>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</si>
  <si>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</si>
  <si>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</si>
  <si>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</si>
  <si>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</si>
  <si>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</si>
  <si>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</si>
  <si>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</si>
  <si>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</si>
  <si>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</si>
  <si>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</si>
  <si>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</si>
  <si>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</si>
  <si>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</si>
  <si>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</si>
  <si>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</si>
  <si>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</si>
  <si>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</si>
  <si>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</si>
  <si>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</si>
  <si>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</si>
  <si>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</si>
  <si>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</si>
  <si>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</si>
  <si>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</si>
  <si>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</si>
  <si>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</si>
  <si>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</si>
  <si>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</si>
  <si>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</si>
  <si>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</si>
  <si>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</si>
  <si>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</si>
  <si>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</si>
  <si>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</si>
  <si>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</si>
  <si>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</si>
  <si>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</si>
  <si>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</si>
  <si>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</si>
  <si>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</si>
  <si>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</si>
  <si>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</si>
  <si>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</si>
  <si>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</si>
  <si>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</si>
  <si>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</si>
  <si>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</si>
  <si>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</si>
  <si>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</si>
  <si>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</si>
  <si>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</si>
  <si>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</si>
  <si>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</si>
  <si>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</si>
  <si>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</si>
  <si>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</si>
  <si>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</si>
  <si>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</si>
  <si>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</si>
  <si>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</si>
  <si>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</si>
  <si>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</si>
  <si>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</si>
  <si>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</si>
  <si>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</si>
  <si>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</si>
  <si>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</si>
  <si>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</si>
  <si>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</si>
  <si>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</si>
  <si>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</si>
  <si>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</si>
  <si>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</si>
  <si>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</si>
  <si>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</si>
  <si>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</si>
  <si>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</si>
  <si>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</si>
  <si>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</si>
  <si>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</si>
  <si>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</si>
  <si>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</si>
  <si>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</si>
  <si>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</si>
  <si>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</si>
  <si>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</si>
  <si>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</si>
  <si>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</si>
  <si>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</si>
  <si>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</si>
  <si>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</si>
  <si>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</si>
  <si>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</si>
  <si>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</si>
  <si>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</si>
  <si>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</si>
  <si>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</si>
  <si>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</si>
  <si>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</si>
  <si>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</si>
  <si>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</si>
  <si>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</si>
  <si>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</si>
  <si>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</si>
  <si>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</si>
  <si>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</si>
  <si>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</si>
  <si>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</si>
  <si>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</si>
  <si>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</si>
  <si>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</si>
  <si>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</si>
  <si>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</si>
  <si>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</si>
  <si>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</si>
  <si>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</si>
  <si>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</si>
  <si>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</si>
  <si>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</si>
  <si>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</si>
  <si>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</si>
  <si>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</si>
  <si>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</si>
  <si>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</si>
  <si>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</si>
  <si>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</si>
  <si>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</si>
  <si>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</si>
  <si>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</si>
  <si>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</si>
  <si>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</si>
  <si>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</si>
  <si>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</si>
  <si>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</si>
  <si>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</si>
  <si>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</si>
  <si>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</si>
  <si>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</si>
  <si>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</si>
  <si>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</si>
  <si>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</si>
  <si>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</si>
  <si>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</si>
  <si>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</si>
  <si>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</si>
  <si>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</si>
  <si>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</si>
  <si>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</si>
  <si>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</si>
  <si>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</si>
  <si>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</si>
  <si>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</si>
  <si>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</si>
  <si>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</si>
  <si>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</si>
  <si>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</si>
  <si>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</si>
  <si>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</si>
  <si>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</si>
  <si>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</si>
  <si>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</si>
  <si>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</si>
  <si>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</si>
  <si>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</si>
  <si>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</si>
  <si>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</si>
  <si>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</si>
  <si>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</si>
  <si>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</si>
  <si>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</si>
  <si>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</si>
  <si>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</si>
  <si>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</si>
  <si>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</si>
  <si>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</si>
  <si>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</si>
  <si>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</si>
  <si>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</si>
  <si>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</si>
  <si>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</si>
  <si>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</si>
  <si>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</si>
  <si>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</si>
  <si>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</si>
  <si>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</si>
  <si>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</si>
  <si>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</si>
  <si>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</si>
  <si>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</si>
  <si>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</si>
  <si>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</si>
  <si>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</si>
  <si>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</si>
  <si>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</si>
  <si>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</si>
  <si>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</si>
  <si>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</si>
  <si>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</si>
  <si>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</si>
  <si>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</si>
  <si>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</si>
  <si>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</si>
  <si>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</si>
  <si>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</si>
  <si>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</si>
  <si>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</si>
  <si>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</si>
  <si>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</si>
  <si>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</si>
  <si>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</si>
  <si>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</si>
  <si>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</si>
  <si>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</si>
  <si>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</si>
  <si>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</si>
  <si>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</si>
  <si>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</si>
  <si>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</si>
  <si>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</si>
  <si>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</si>
  <si>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</si>
  <si>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</si>
  <si>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</si>
  <si>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</si>
  <si>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</si>
  <si>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</si>
  <si>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</si>
  <si>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</si>
  <si>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</si>
  <si>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</si>
  <si>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</si>
  <si>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</si>
  <si>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</si>
  <si>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</si>
  <si>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</si>
  <si>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</si>
  <si>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</si>
  <si>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</si>
  <si>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</si>
  <si>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</si>
  <si>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</si>
  <si>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</si>
  <si>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</si>
  <si>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</si>
  <si>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</si>
  <si>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</si>
  <si>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</si>
  <si>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</si>
  <si>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</si>
  <si>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</si>
  <si>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</si>
  <si>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</si>
  <si>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</si>
  <si>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</si>
  <si>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</si>
  <si>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</si>
  <si>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</si>
  <si>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</si>
  <si>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</si>
  <si>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</si>
  <si>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</si>
  <si>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</si>
  <si>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</si>
  <si>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</si>
  <si>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</si>
  <si>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</si>
  <si>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</si>
  <si>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</si>
  <si>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</si>
  <si>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</si>
  <si>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</si>
  <si>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</si>
  <si>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</si>
  <si>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</si>
  <si>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</si>
  <si>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</si>
  <si>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</si>
  <si>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</si>
  <si>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</si>
  <si>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</si>
  <si>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</si>
  <si>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</si>
  <si>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</si>
  <si>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</si>
  <si>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</si>
  <si>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</si>
  <si>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</si>
  <si>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</si>
  <si>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</si>
  <si>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</si>
  <si>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</si>
  <si>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</si>
  <si>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</si>
  <si>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</si>
  <si>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</si>
  <si>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</si>
  <si>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</si>
  <si>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</si>
  <si>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</si>
  <si>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</si>
  <si>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</si>
  <si>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</si>
  <si>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</si>
  <si>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</si>
  <si>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</si>
  <si>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</si>
  <si>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</si>
  <si>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</si>
  <si>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</si>
  <si>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</si>
  <si>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</si>
  <si>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</si>
  <si>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</si>
  <si>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</si>
  <si>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</si>
  <si>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</si>
  <si>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</si>
  <si>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</si>
  <si>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</si>
  <si>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</si>
  <si>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</si>
  <si>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</si>
  <si>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</si>
  <si>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</si>
  <si>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</si>
  <si>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</si>
  <si>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</si>
  <si>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</si>
  <si>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</si>
  <si>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</si>
  <si>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</si>
  <si>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</si>
  <si>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</si>
  <si>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</si>
  <si>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</si>
  <si>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</si>
  <si>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</si>
  <si>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</si>
  <si>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</si>
  <si>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</si>
  <si>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</si>
  <si>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</si>
  <si>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</si>
  <si>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</si>
  <si>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</si>
  <si>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</si>
  <si>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</si>
  <si>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</si>
  <si>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</si>
  <si>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</si>
  <si>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</si>
  <si>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</si>
  <si>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</si>
  <si>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</si>
  <si>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</si>
  <si>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</si>
  <si>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</si>
  <si>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</si>
  <si>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</si>
  <si>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</si>
  <si>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</si>
  <si>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</si>
  <si>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</si>
  <si>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</si>
  <si>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</si>
  <si>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</si>
  <si>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</si>
  <si>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</si>
  <si>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</si>
  <si>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</si>
  <si>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</si>
  <si>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</si>
  <si>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</si>
  <si>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</si>
  <si>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</si>
  <si>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</si>
  <si>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</si>
  <si>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</si>
  <si>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</si>
  <si>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</si>
  <si>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</si>
  <si>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</si>
  <si>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</si>
  <si>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</si>
  <si>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</si>
  <si>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</si>
  <si>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</si>
  <si>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</si>
  <si>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</si>
  <si>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</si>
  <si>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</si>
  <si>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</si>
  <si>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</si>
  <si>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</si>
  <si>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</si>
  <si>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</si>
  <si>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</si>
  <si>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</si>
  <si>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</si>
  <si>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</si>
  <si>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</si>
  <si>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</si>
  <si>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</si>
  <si>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</si>
  <si>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</si>
  <si>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</si>
  <si>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</si>
  <si>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</si>
  <si>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</si>
  <si>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</si>
  <si>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</si>
  <si>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</si>
  <si>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</si>
  <si>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</si>
  <si>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</si>
  <si>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</si>
  <si>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</si>
  <si>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</si>
  <si>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</si>
  <si>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</si>
  <si>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</si>
  <si>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</si>
  <si>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</si>
  <si>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</si>
  <si>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</si>
  <si>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</si>
  <si>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</si>
  <si>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</si>
  <si>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</si>
  <si>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</si>
  <si>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</si>
  <si>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</si>
  <si>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</si>
  <si>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</si>
  <si>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</si>
  <si>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</si>
  <si>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</si>
  <si>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</si>
  <si>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</si>
  <si>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</si>
  <si>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</si>
  <si>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</si>
  <si>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</si>
  <si>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</si>
  <si>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</si>
  <si>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</si>
  <si>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</si>
  <si>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</si>
  <si>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</si>
  <si>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</si>
  <si>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</si>
  <si>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</si>
  <si>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</si>
  <si>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</si>
  <si>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</si>
  <si>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</si>
  <si>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</si>
  <si>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</si>
  <si>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</si>
  <si>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</si>
  <si>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</si>
  <si>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</si>
  <si>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</si>
  <si>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</si>
  <si>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</si>
  <si>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</si>
  <si>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</si>
  <si>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</si>
  <si>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</si>
  <si>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</si>
  <si>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</si>
  <si>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</si>
  <si>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</si>
  <si>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</si>
  <si>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</si>
  <si>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</si>
  <si>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</si>
  <si>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</si>
  <si>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</si>
  <si>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</si>
  <si>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</si>
  <si>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</si>
  <si>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</si>
  <si>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</si>
  <si>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</si>
  <si>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</si>
  <si>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</si>
  <si>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</si>
  <si>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</si>
  <si>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</si>
  <si>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</si>
  <si>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</si>
  <si>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</si>
  <si>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</si>
  <si>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</si>
  <si>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</si>
  <si>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</si>
  <si>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</si>
  <si>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</si>
  <si>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</si>
  <si>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</si>
  <si>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</si>
  <si>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</si>
  <si>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</si>
  <si>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</si>
  <si>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</si>
  <si>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</si>
  <si>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</si>
  <si>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</si>
  <si>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</si>
  <si>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</si>
  <si>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</si>
  <si>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</si>
  <si>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</si>
  <si>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</si>
  <si>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</si>
  <si>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</si>
  <si>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</si>
  <si>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</si>
  <si>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</si>
  <si>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</si>
  <si>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</si>
  <si>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</si>
  <si>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</si>
  <si>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</si>
  <si>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</si>
  <si>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</si>
  <si>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</si>
  <si>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</si>
  <si>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</si>
  <si>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</si>
  <si>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</si>
  <si>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</si>
  <si>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</si>
  <si>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</si>
  <si>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</si>
  <si>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</si>
  <si>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</si>
  <si>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</si>
  <si>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</si>
  <si>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</si>
  <si>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</si>
  <si>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</si>
  <si>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</si>
  <si>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</si>
  <si>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</si>
  <si>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</si>
  <si>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</si>
  <si>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</si>
  <si>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</si>
  <si>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</si>
  <si>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</si>
  <si>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</si>
  <si>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</si>
  <si>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</si>
  <si>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</si>
  <si>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</si>
  <si>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</si>
  <si>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</si>
  <si>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</si>
  <si>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</si>
  <si>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</si>
  <si>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</si>
  <si>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</si>
  <si>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</si>
  <si>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</si>
  <si>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</si>
  <si>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</si>
  <si>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</si>
  <si>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</si>
  <si>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</si>
  <si>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</si>
  <si>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</si>
  <si>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</si>
  <si>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</si>
  <si>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</si>
  <si>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</si>
  <si>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</si>
  <si>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</si>
  <si>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</si>
  <si>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</si>
  <si>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</si>
  <si>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</si>
  <si>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</si>
  <si>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</si>
  <si>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</si>
  <si>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</si>
  <si>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</si>
  <si>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</si>
  <si>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</si>
  <si>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</si>
  <si>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</si>
  <si>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</si>
  <si>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</si>
  <si>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</si>
  <si>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</si>
  <si>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</si>
  <si>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</si>
  <si>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</si>
  <si>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</si>
  <si>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</si>
  <si>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</si>
  <si>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</si>
  <si>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</si>
  <si>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</si>
  <si>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</si>
  <si>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</si>
  <si>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</si>
  <si>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</si>
  <si>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</si>
  <si>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</si>
  <si>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</si>
  <si>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</si>
  <si>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</si>
  <si>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</si>
  <si>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</si>
  <si>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</si>
  <si>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</si>
  <si>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</si>
  <si>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</si>
  <si>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</si>
  <si>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</si>
  <si>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</si>
  <si>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</si>
  <si>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</si>
  <si>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</si>
  <si>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</si>
  <si>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</si>
  <si>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</si>
  <si>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</si>
  <si>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</si>
  <si>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</si>
  <si>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</si>
  <si>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</si>
  <si>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</si>
  <si>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</si>
  <si>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</si>
  <si>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</si>
  <si>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</si>
  <si>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</si>
  <si>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</si>
  <si>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</si>
  <si>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</si>
  <si>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</si>
  <si>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</si>
  <si>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</si>
  <si>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</si>
  <si>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</si>
  <si>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</si>
  <si>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</si>
  <si>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</si>
  <si>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</si>
  <si>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</si>
  <si>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</si>
  <si>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</si>
  <si>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</si>
  <si>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</si>
  <si>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</si>
  <si>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</si>
  <si>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</si>
  <si>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</si>
  <si>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</si>
  <si>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</si>
  <si>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</si>
  <si>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</si>
  <si>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</si>
  <si>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</si>
  <si>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</si>
  <si>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</si>
  <si>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</si>
  <si>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</si>
  <si>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</si>
  <si>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</si>
  <si>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</si>
  <si>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</si>
  <si>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</si>
  <si>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</si>
  <si>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</si>
  <si>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</si>
  <si>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</si>
  <si>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</si>
  <si>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</si>
  <si>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</si>
  <si>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</si>
  <si>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</si>
  <si>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</si>
  <si>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</si>
  <si>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</si>
  <si>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</si>
  <si>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</si>
  <si>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</si>
  <si>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</si>
  <si>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</si>
  <si>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</si>
  <si>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</si>
  <si>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</si>
  <si>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</si>
  <si>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</si>
  <si>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</si>
  <si>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</si>
  <si>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</si>
  <si>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</si>
  <si>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</si>
  <si>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</si>
  <si>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</si>
  <si>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</si>
  <si>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</si>
  <si>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</si>
  <si>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</si>
  <si>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</si>
  <si>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</si>
  <si>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</si>
  <si>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</si>
  <si>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</si>
  <si>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</si>
  <si>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</si>
  <si>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</si>
  <si>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</si>
  <si>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</si>
  <si>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</si>
  <si>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</si>
  <si>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</si>
  <si>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</si>
  <si>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</si>
  <si>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</si>
  <si>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</si>
  <si>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</si>
  <si>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</si>
  <si>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</si>
  <si>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</si>
  <si>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</si>
  <si>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</si>
  <si>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</si>
  <si>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</si>
  <si>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</si>
  <si>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</si>
  <si>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</si>
  <si>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</si>
  <si>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</si>
  <si>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</si>
  <si>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</si>
  <si>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</si>
  <si>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</si>
  <si>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</si>
  <si>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</si>
  <si>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</si>
  <si>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</si>
  <si>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</si>
  <si>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</si>
  <si>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</si>
  <si>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</si>
  <si>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</si>
  <si>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</si>
  <si>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</si>
  <si>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</si>
  <si>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</si>
  <si>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</si>
  <si>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</si>
  <si>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</si>
  <si>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</si>
  <si>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</si>
  <si>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</si>
  <si>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</si>
  <si>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</si>
  <si>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</si>
  <si>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</si>
  <si>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</si>
  <si>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</si>
  <si>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</si>
  <si>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</si>
  <si>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</si>
  <si>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</si>
  <si>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</si>
  <si>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</si>
  <si>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</si>
  <si>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</si>
  <si>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</si>
  <si>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</si>
  <si>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</si>
  <si>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</si>
  <si>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</si>
  <si>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</si>
  <si>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</si>
  <si>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</si>
  <si>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</si>
  <si>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</si>
  <si>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</si>
  <si>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</si>
  <si>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</si>
  <si>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</si>
  <si>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</si>
  <si>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</si>
  <si>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</si>
  <si>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</si>
  <si>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</si>
  <si>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</si>
  <si>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</si>
  <si>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</si>
  <si>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</si>
  <si>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</si>
  <si>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</si>
  <si>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</si>
  <si>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</si>
  <si>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</si>
  <si>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</si>
  <si>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</si>
  <si>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</si>
  <si>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</si>
  <si>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</si>
  <si>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</si>
  <si>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</si>
  <si>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</si>
  <si>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</si>
  <si>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</si>
  <si>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</si>
  <si>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</si>
  <si>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</si>
  <si>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</si>
  <si>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</si>
  <si>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</si>
  <si>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</si>
  <si>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</si>
  <si>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</si>
  <si>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</si>
  <si>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</si>
  <si>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</si>
  <si>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</si>
  <si>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</si>
  <si>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</si>
  <si>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</si>
  <si>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</si>
  <si>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</si>
  <si>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</si>
  <si>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</si>
  <si>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</si>
  <si>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</si>
  <si>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</si>
  <si>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</si>
  <si>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</si>
  <si>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</si>
  <si>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</si>
  <si>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</si>
  <si>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</si>
  <si>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</si>
  <si>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</si>
  <si>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</si>
  <si>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</si>
  <si>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</si>
  <si>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</si>
  <si>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</si>
  <si>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</si>
  <si>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</si>
  <si>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</si>
  <si>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</si>
  <si>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</si>
  <si>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</si>
  <si>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</si>
  <si>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</si>
  <si>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</si>
  <si>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</si>
  <si>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</si>
  <si>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</si>
  <si>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</si>
  <si>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</si>
  <si>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</si>
  <si>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</si>
  <si>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</si>
  <si>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</si>
  <si>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</si>
  <si>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</si>
  <si>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</si>
  <si>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</si>
  <si>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</si>
  <si>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</si>
  <si>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</si>
  <si>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</si>
  <si>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</si>
  <si>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</si>
  <si>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</si>
  <si>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</si>
  <si>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</si>
  <si>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</si>
  <si>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</si>
  <si>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</si>
  <si>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</si>
  <si>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</si>
  <si>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</si>
  <si>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</si>
  <si>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</si>
  <si>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</si>
  <si>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</si>
  <si>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</si>
  <si>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</si>
  <si>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</si>
  <si>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</si>
  <si>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</si>
  <si>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</si>
  <si>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</si>
  <si>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</si>
  <si>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</si>
  <si>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</si>
  <si>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</si>
  <si>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</si>
  <si>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</si>
  <si>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</si>
  <si>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</si>
  <si>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</si>
  <si>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</si>
  <si>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</si>
  <si>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</si>
  <si>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</si>
  <si>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</si>
  <si>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</si>
  <si>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</si>
  <si>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</si>
  <si>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</si>
  <si>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</si>
  <si>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</si>
  <si>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</si>
  <si>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</si>
  <si>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</si>
  <si>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</si>
  <si>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</si>
  <si>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</si>
  <si>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</si>
  <si>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</si>
  <si>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</si>
  <si>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</si>
  <si>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</si>
  <si>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</si>
  <si>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</si>
  <si>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</si>
  <si>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</si>
  <si>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</si>
  <si>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</si>
  <si>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</si>
  <si>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</si>
  <si>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</si>
  <si>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</si>
  <si>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</si>
  <si>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</si>
  <si>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</si>
  <si>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</si>
  <si>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</si>
  <si>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</si>
  <si>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</si>
  <si>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</si>
  <si>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</si>
  <si>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</si>
  <si>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</si>
  <si>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</si>
  <si>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</si>
  <si>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</si>
  <si>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</si>
  <si>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</si>
  <si>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</si>
  <si>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</si>
  <si>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</si>
  <si>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</si>
  <si>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</si>
  <si>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</si>
  <si>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</si>
  <si>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</si>
  <si>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</si>
  <si>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</si>
  <si>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</si>
  <si>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</si>
  <si>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</si>
  <si>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</si>
  <si>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</si>
  <si>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</si>
  <si>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</si>
  <si>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</si>
  <si>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</si>
  <si>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</si>
  <si>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</si>
  <si>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</si>
  <si>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</si>
  <si>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</si>
  <si>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</si>
  <si>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</si>
  <si>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</si>
  <si>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</si>
  <si>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</si>
  <si>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</si>
  <si>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</si>
  <si>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</si>
  <si>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</si>
  <si>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</si>
  <si>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</si>
  <si>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</si>
  <si>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</si>
  <si>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</si>
  <si>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</si>
  <si>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</si>
  <si>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</si>
  <si>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</si>
  <si>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</si>
  <si>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</si>
  <si>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</si>
  <si>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</si>
  <si>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</si>
  <si>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</si>
  <si>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</si>
  <si>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</si>
  <si>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</si>
  <si>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</si>
  <si>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</si>
  <si>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</si>
  <si>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</si>
  <si>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</si>
  <si>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</si>
  <si>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</si>
  <si>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</si>
  <si>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</si>
  <si>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</si>
  <si>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</si>
  <si>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</si>
  <si>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</si>
  <si>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</si>
  <si>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</si>
  <si>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</si>
  <si>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</si>
  <si>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</si>
  <si>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</si>
  <si>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</si>
  <si>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</si>
  <si>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</si>
  <si>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</si>
  <si>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</si>
  <si>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</si>
  <si>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</si>
  <si>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</si>
  <si>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</si>
  <si>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</si>
  <si>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</si>
  <si>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</si>
  <si>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</si>
  <si>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</si>
  <si>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</si>
  <si>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</si>
  <si>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</si>
  <si>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</si>
  <si>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</si>
  <si>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</si>
  <si>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</si>
  <si>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</si>
  <si>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</si>
  <si>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</si>
  <si>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</si>
  <si>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</si>
  <si>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</si>
  <si>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</si>
  <si>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</si>
  <si>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</si>
  <si>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</si>
  <si>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</si>
  <si>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</si>
  <si>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</si>
  <si>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</si>
  <si>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</si>
  <si>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</si>
  <si>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</si>
  <si>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</si>
  <si>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</si>
  <si>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</si>
  <si>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</si>
  <si>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</si>
  <si>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</si>
  <si>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</si>
  <si>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</si>
  <si>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</si>
  <si>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</si>
  <si>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</si>
  <si>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</si>
  <si>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</si>
  <si>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</si>
  <si>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</si>
  <si>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</si>
  <si>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</si>
  <si>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</si>
  <si>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</si>
  <si>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</si>
  <si>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</si>
  <si>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</si>
  <si>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</si>
  <si>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</si>
  <si>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</si>
  <si>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</si>
  <si>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</si>
  <si>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</si>
  <si>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</si>
  <si>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</si>
  <si>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</si>
  <si>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</si>
  <si>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</si>
  <si>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</si>
  <si>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</si>
  <si>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</si>
  <si>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</si>
  <si>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</si>
  <si>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</si>
  <si>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</si>
  <si>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</si>
  <si>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</si>
  <si>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</si>
  <si>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</si>
  <si>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</si>
  <si>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</si>
  <si>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</si>
  <si>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</si>
  <si>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</si>
  <si>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</si>
  <si>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</si>
  <si>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</si>
  <si>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</si>
  <si>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</si>
  <si>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</si>
  <si>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</si>
  <si>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</si>
  <si>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</si>
  <si>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</si>
  <si>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</si>
  <si>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</si>
  <si>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</si>
  <si>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</si>
  <si>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</si>
  <si>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</si>
  <si>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</si>
  <si>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</si>
  <si>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</si>
  <si>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</si>
  <si>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</si>
  <si>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</si>
  <si>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</si>
  <si>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</si>
  <si>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</si>
  <si>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</si>
  <si>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</si>
  <si>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</si>
  <si>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</si>
  <si>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</si>
  <si>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</si>
  <si>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</si>
  <si>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</si>
  <si>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</si>
  <si>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</si>
  <si>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</si>
  <si>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</si>
  <si>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</si>
  <si>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</si>
  <si>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</si>
  <si>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</si>
  <si>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</si>
  <si>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</si>
  <si>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</si>
  <si>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</si>
  <si>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</si>
  <si>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</si>
  <si>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</si>
  <si>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</si>
  <si>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</si>
  <si>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</si>
  <si>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</si>
  <si>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</si>
  <si>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</si>
  <si>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</si>
  <si>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</si>
  <si>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</si>
  <si>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</si>
  <si>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</si>
  <si>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</si>
  <si>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</si>
  <si>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</si>
  <si>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</si>
  <si>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</si>
  <si>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</si>
  <si>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</si>
  <si>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</si>
  <si>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</si>
  <si>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</si>
  <si>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</si>
  <si>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</si>
  <si>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</si>
  <si>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</si>
  <si>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</si>
  <si>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</si>
  <si>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</si>
  <si>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</si>
  <si>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</si>
  <si>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</si>
  <si>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</si>
  <si>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</si>
  <si>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</si>
  <si>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</si>
  <si>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</si>
  <si>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</si>
  <si>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</si>
  <si>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</si>
  <si>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</si>
  <si>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</si>
  <si>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</si>
  <si>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</si>
  <si>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</si>
  <si>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</si>
  <si>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</si>
  <si>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</si>
  <si>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</si>
  <si>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</si>
  <si>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</si>
  <si>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</si>
  <si>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</si>
  <si>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</si>
  <si>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</si>
  <si>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</si>
  <si>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</si>
  <si>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</si>
  <si>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</si>
  <si>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</si>
  <si>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</si>
  <si>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</si>
  <si>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</si>
  <si>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</si>
  <si>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</si>
  <si>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</si>
  <si>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</si>
  <si>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</si>
  <si>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</si>
  <si>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</si>
  <si>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</si>
  <si>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</si>
  <si>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</si>
  <si>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</si>
  <si>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</si>
  <si>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</si>
  <si>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</si>
  <si>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</si>
  <si>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</si>
  <si>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</si>
  <si>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</si>
  <si>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</si>
  <si>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</si>
  <si>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</si>
  <si>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</si>
  <si>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</si>
  <si>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</si>
  <si>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</si>
  <si>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</si>
  <si>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</si>
  <si>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</si>
  <si>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</si>
  <si>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</si>
  <si>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</si>
  <si>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</si>
  <si>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</si>
  <si>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</si>
  <si>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</si>
  <si>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</si>
  <si>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</si>
  <si>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</si>
  <si>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</si>
  <si>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</si>
  <si>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</si>
  <si>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</si>
  <si>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</si>
  <si>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</si>
  <si>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</si>
  <si>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</si>
  <si>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</si>
  <si>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</si>
  <si>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</si>
  <si>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</si>
  <si>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</si>
  <si>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</si>
  <si>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</si>
  <si>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</si>
  <si>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</si>
  <si>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</si>
  <si>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</si>
  <si>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</si>
  <si>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</si>
  <si>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</si>
  <si>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</si>
  <si>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</si>
  <si>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</si>
  <si>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</si>
  <si>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</si>
  <si>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</si>
  <si>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</si>
  <si>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</si>
  <si>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</si>
  <si>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</si>
  <si>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</si>
  <si>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</si>
  <si>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</si>
  <si>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</si>
  <si>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</si>
  <si>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</si>
  <si>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</si>
  <si>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</si>
  <si>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</si>
  <si>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</si>
  <si>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</si>
  <si>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</si>
  <si>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</si>
  <si>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</si>
  <si>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</si>
  <si>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</si>
  <si>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</si>
  <si>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</si>
  <si>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</si>
  <si>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</si>
  <si>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</si>
  <si>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</si>
  <si>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</si>
  <si>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</si>
  <si>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</si>
  <si>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</si>
  <si>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</si>
  <si>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</si>
  <si>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</si>
  <si>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</si>
  <si>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</si>
  <si>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</si>
  <si>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</si>
  <si>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</si>
  <si>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</si>
  <si>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</si>
  <si>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</si>
  <si>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</si>
  <si>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</si>
  <si>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</si>
  <si>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</si>
  <si>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</si>
  <si>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</si>
  <si>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</si>
  <si>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</si>
  <si>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</si>
  <si>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</si>
  <si>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</si>
  <si>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</si>
  <si>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</si>
  <si>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</si>
  <si>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</si>
  <si>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</si>
  <si>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</si>
  <si>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</si>
  <si>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</si>
  <si>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</si>
  <si>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</si>
  <si>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</si>
  <si>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</si>
  <si>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</si>
  <si>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</si>
  <si>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</si>
  <si>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</si>
  <si>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</si>
  <si>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</si>
  <si>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</si>
  <si>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</si>
  <si>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</si>
  <si>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</si>
  <si>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</si>
  <si>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</si>
  <si>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</si>
  <si>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</si>
  <si>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</si>
  <si>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</si>
  <si>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</si>
  <si>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</si>
  <si>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</si>
  <si>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</si>
  <si>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</si>
  <si>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</si>
  <si>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</si>
  <si>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</si>
  <si>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</si>
  <si>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</si>
  <si>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</si>
  <si>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</si>
  <si>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</si>
  <si>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</si>
  <si>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</si>
  <si>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</si>
  <si>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</si>
  <si>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</si>
  <si>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</si>
  <si>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</si>
  <si>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</si>
  <si>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</si>
  <si>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</si>
  <si>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</si>
  <si>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</si>
  <si>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</si>
  <si>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</si>
  <si>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</si>
  <si>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</si>
  <si>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</si>
  <si>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</si>
  <si>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</si>
  <si>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</si>
  <si>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</si>
  <si>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</si>
  <si>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</si>
  <si>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</si>
  <si>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</si>
  <si>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</si>
  <si>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</si>
  <si>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</si>
  <si>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</si>
  <si>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</si>
  <si>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</si>
  <si>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</si>
  <si>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</si>
  <si>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</si>
  <si>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</si>
  <si>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</si>
  <si>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</si>
  <si>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</si>
  <si>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</si>
  <si>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</si>
  <si>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</si>
  <si>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</si>
  <si>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</si>
  <si>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</si>
  <si>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</si>
  <si>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</si>
  <si>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</si>
  <si>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</si>
  <si>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</si>
  <si>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</si>
  <si>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</si>
  <si>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</si>
  <si>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</si>
  <si>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</si>
  <si>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</si>
  <si>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</si>
  <si>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</si>
  <si>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</si>
  <si>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</si>
  <si>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</si>
  <si>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</si>
  <si>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</si>
  <si>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</si>
  <si>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</si>
  <si>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</si>
  <si>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</si>
  <si>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</si>
  <si>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</si>
  <si>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</si>
  <si>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</si>
  <si>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</si>
  <si>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</si>
  <si>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</si>
  <si>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</si>
  <si>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</si>
  <si>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</si>
  <si>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</si>
  <si>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</si>
  <si>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</si>
  <si>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</si>
  <si>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</si>
  <si>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</si>
  <si>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</si>
  <si>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</si>
  <si>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</si>
  <si>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</si>
  <si>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</si>
  <si>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</si>
  <si>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</si>
  <si>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</si>
  <si>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</si>
  <si>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</si>
  <si>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</si>
  <si>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</si>
  <si>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</si>
  <si>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</si>
  <si>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</si>
  <si>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</si>
  <si>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</si>
  <si>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</si>
  <si>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</si>
  <si>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</si>
  <si>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</si>
  <si>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</si>
  <si>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</si>
  <si>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</si>
  <si>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</si>
  <si>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</si>
  <si>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</si>
  <si>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</si>
  <si>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</si>
  <si>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</si>
  <si>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</si>
  <si>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</si>
  <si>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</si>
  <si>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</si>
  <si>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</si>
  <si>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</si>
  <si>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</si>
  <si>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</si>
  <si>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</si>
  <si>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</si>
  <si>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</si>
  <si>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</si>
  <si>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</si>
  <si>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</si>
  <si>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</si>
  <si>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</si>
  <si>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</si>
  <si>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</si>
  <si>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</si>
  <si>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</si>
  <si>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</si>
  <si>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</si>
  <si>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</si>
  <si>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</si>
  <si>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</si>
  <si>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</si>
  <si>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</si>
  <si>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</si>
  <si>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</si>
  <si>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</si>
  <si>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</si>
  <si>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</si>
  <si>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</si>
  <si>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</si>
  <si>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</si>
  <si>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</si>
  <si>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</si>
  <si>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</si>
  <si>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</si>
  <si>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</si>
  <si>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</si>
  <si>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</si>
  <si>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</si>
  <si>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</si>
  <si>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</si>
  <si>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</si>
  <si>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</si>
  <si>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</si>
  <si>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</si>
  <si>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</si>
  <si>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</si>
  <si>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</si>
  <si>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</si>
  <si>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</si>
  <si>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</si>
  <si>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</si>
  <si>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</si>
  <si>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</si>
  <si>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</si>
  <si>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</si>
  <si>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</si>
  <si>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</si>
  <si>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</si>
  <si>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</si>
  <si>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</si>
  <si>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</si>
  <si>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</si>
  <si>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</si>
  <si>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</si>
  <si>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</si>
  <si>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</si>
  <si>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</si>
  <si>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</si>
  <si>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</si>
  <si>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</si>
  <si>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</si>
  <si>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</si>
  <si>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</si>
  <si>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</si>
  <si>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</si>
  <si>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</si>
  <si>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</si>
  <si>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</si>
  <si>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</si>
  <si>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</si>
  <si>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</si>
  <si>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</si>
  <si>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</si>
  <si>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</si>
  <si>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</si>
  <si>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</si>
  <si>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</si>
  <si>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</si>
  <si>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</si>
  <si>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</si>
  <si>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</si>
  <si>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</si>
  <si>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</si>
  <si>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</si>
  <si>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</si>
  <si>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</si>
  <si>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</si>
  <si>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</si>
  <si>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</si>
  <si>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</si>
  <si>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</si>
  <si>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</si>
  <si>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</si>
  <si>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</si>
  <si>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</si>
  <si>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</si>
  <si>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</si>
  <si>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</si>
  <si>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</si>
  <si>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</si>
  <si>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</si>
  <si>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</si>
  <si>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</si>
  <si>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</si>
  <si>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</si>
  <si>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</si>
  <si>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</si>
  <si>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</si>
  <si>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</si>
  <si>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</si>
  <si>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</si>
  <si>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</si>
  <si>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</si>
  <si>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</si>
  <si>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</si>
  <si>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</si>
  <si>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</si>
  <si>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</si>
  <si>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</si>
  <si>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</si>
  <si>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</si>
  <si>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</si>
  <si>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</si>
  <si>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</si>
  <si>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</si>
  <si>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</si>
  <si>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</si>
  <si>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</si>
  <si>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</si>
  <si>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</si>
  <si>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</si>
  <si>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</si>
  <si>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</si>
  <si>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</si>
  <si>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</si>
  <si>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</si>
  <si>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</si>
  <si>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</si>
  <si>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</si>
  <si>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</si>
  <si>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</si>
  <si>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</si>
  <si>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</si>
  <si>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</si>
  <si>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</si>
  <si>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</si>
  <si>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</si>
  <si>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</si>
  <si>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</si>
  <si>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</si>
  <si>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</si>
  <si>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</si>
  <si>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</si>
  <si>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</si>
  <si>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</si>
  <si>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</si>
  <si>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</si>
  <si>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</si>
  <si>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</si>
  <si>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</si>
  <si>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</si>
  <si>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</si>
  <si>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</si>
  <si>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</si>
  <si>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</si>
  <si>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</si>
  <si>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</si>
  <si>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</si>
  <si>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</si>
  <si>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</si>
  <si>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</si>
  <si>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</si>
  <si>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</si>
  <si>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</si>
  <si>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</si>
  <si>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</si>
  <si>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</si>
  <si>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</si>
  <si>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</si>
  <si>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</si>
  <si>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</si>
  <si>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</si>
  <si>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</si>
  <si>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</si>
  <si>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</si>
  <si>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</si>
  <si>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</si>
  <si>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</si>
  <si>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</si>
  <si>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</si>
  <si>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</si>
  <si>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</si>
  <si>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</si>
  <si>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</si>
  <si>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</si>
  <si>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</si>
  <si>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</si>
  <si>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</si>
  <si>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</si>
  <si>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</si>
  <si>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</si>
  <si>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</si>
  <si>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</si>
  <si>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</si>
  <si>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</si>
  <si>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</si>
  <si>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</si>
  <si>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</si>
  <si>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</si>
  <si>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</si>
  <si>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</si>
  <si>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</si>
  <si>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</si>
  <si>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</si>
  <si>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</si>
  <si>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</si>
  <si>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</si>
  <si>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</si>
  <si>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</si>
  <si>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</si>
  <si>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</si>
  <si>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</si>
  <si>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</si>
  <si>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</si>
  <si>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</si>
  <si>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</si>
  <si>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</si>
  <si>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</si>
  <si>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</si>
  <si>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</si>
  <si>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</si>
  <si>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</si>
  <si>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</si>
  <si>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</si>
  <si>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</si>
  <si>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</si>
  <si>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</si>
  <si>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</si>
  <si>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</si>
  <si>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</si>
  <si>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</si>
  <si>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</si>
  <si>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</si>
  <si>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</si>
  <si>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</si>
  <si>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</si>
  <si>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</si>
  <si>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</si>
  <si>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</si>
  <si>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</si>
  <si>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</si>
  <si>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</si>
  <si>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</si>
  <si>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</si>
  <si>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</si>
  <si>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</si>
  <si>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</si>
  <si>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</si>
  <si>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</si>
  <si>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</si>
  <si>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</si>
  <si>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</si>
  <si>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</si>
  <si>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</si>
  <si>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</si>
  <si>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</si>
  <si>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</si>
  <si>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</si>
  <si>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</si>
  <si>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</si>
  <si>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</si>
  <si>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</si>
  <si>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</si>
  <si>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</si>
  <si>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</si>
  <si>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</si>
  <si>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</si>
  <si>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PCM-20251112-00000675</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</si>
  <si>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</si>
  <si>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</si>
  <si>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</si>
  <si>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</si>
  <si>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</si>
  <si>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</si>
  <si>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</si>
  <si>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</si>
  <si>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</si>
  <si>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PCM-20251112-00000620</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</si>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</sst>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310.39821875000052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304.02442245370185</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45973.346644675927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45973.346644675927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45973.346644675927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45973.346644675927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45973.346644675927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45973.346644675927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45973.346644675927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45973.346644675927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45973.346644675927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45973.346644675927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45973.346644675927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45973.346644675927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45973.346644675927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45973.346644675927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45973.346644675927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45973.346644675927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45973.346644675927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45973.346644675927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45973.346644675927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45973.346644675927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45973.346644675927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45973.346644675927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45973.346644675927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45973.346644675927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45973.346644675927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45973.346644675927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45973.346644675927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45973.346644675927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45973.346644675927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45973.346644675927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45973.346644675927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45973.346644675927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45973.346644675927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45973.346644675927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45973.346644675927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45973.346644675927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45973.346644675927</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45973.346644675927</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45973.346644675927</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45973.346644675927</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45973.346644675927</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45973.346644675927</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45973.346644675927</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45973.346644675927</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45973.346644675927</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45973.346644675927</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45973.346644675927</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45973.346644675927</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45973.346644675927</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45973.346644675927</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45973.346644675927</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45973.346644675927</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45973.346644675927</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45973.346644675927</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45973.346644675927</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45973.346644675927</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45973.346644675927</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45973.346644675927</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45973.346644675927</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45973.346644675927</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45973.346644675927</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45973.346644675927</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45973.346644675927</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45973.346644675927</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45973.346644675927</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45973.346644675927</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45973.346644675927</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45973.346644675927</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45973.346644675927</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45973.346644675927</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45973.346644675927</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45973.346644675927</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45973.346644675927</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45973.346644675927</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45973.346644675927</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45973.346644675927</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45973.346644675927</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45973.346644675927</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45973.346644675927</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45973.346644675927</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45973.346644675927</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45973.346644675927</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45973.346644675927</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45973.346644675927</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45973.346644675927</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45973.346644675927</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45973.346644675927</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45973.346644675927</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45973.346644675927</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45973.346644675927</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45973.346644675927</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45973.346644675927</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45973.346644675927</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45973.346644675927</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45973.346644675927</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45973.346644675927</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45973.346644675927</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45973.346644675927</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45973.346644675927</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45973.346644675927</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45973.346644675927</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45973.346644675927</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45973.346644675927</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45973.346644675927</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45973.346644675927</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45973.346644675927</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45973.346644675927</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45973.346644675927</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45973.346644675927</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45973.346644675927</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45973.346644675927</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45973.346644675927</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45973.346644675927</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45973.346644675927</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45973.346644675927</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45973.346644675927</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45973.346644675927</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45973.346644675927</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9EDC1215-D17F-42A2-ACAF-791854B82B09}"/>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148.34680671296519</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45973.346644675927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45973.346644675927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45973.346644675927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45973.346644675927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45973.346644675927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45973.346644675927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45973.346644675927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45973.346644675927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45973.346644675927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45973.346644675927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45973.346644675927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45973.346644675927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45973.346644675927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45973.346644675927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45973.346644675927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45973.346644675927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45973.346644675927</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45973.346644675927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45973.346644675927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45973.346644675927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45973.346644675927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45973.346644675927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45973.346644675927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45973.346644675927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45973.346644675927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45973.346644675927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45973.346644675927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45973.346644675927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45973.346644675927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45973.346644675927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45973.346644675927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45973.346644675927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45973.346644675927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45973.346644675927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45973.346644675927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45973.346644675927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45973.346644675927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45973.346644675927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45973.346644675927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45973.346644675927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45973.346644675927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45973.346644675927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45973.346644675927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45973.346644675927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45973.346644675927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45973.346644675927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45973.346644675927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45973.346644675927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45973.346644675927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45973.346644675927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45973.346644675927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45973.346644675927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45973.346644675927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45973.346644675927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45973.346644675927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45973.346644675927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45973.346644675927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45973.346644675927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45973.346644675927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45973.346644675927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45973.346644675927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45973.346644675927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45973.346644675927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45973.346644675927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45973.346644675927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45973.346644675927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45973.346644675927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45973.346644675927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45973.346644675927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45973.346644675927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45973.346644675927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45973.346644675927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45973.346644675927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45973.346644675927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45973.346644675927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45973.346644675927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45973.346644675927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45973.346644675927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45973.346644675927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45973.346644675927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45973.346644675927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45973.346644675927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45973.346644675927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45973.346644675927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45973.346644675927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45973.346644675927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45973.346644675927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45973.346644675927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45973.346644675927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45973.346644675927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45973.346644675927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45973.346644675927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45973.346644675927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45973.346644675927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45973.346644675927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45973.346644675927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45973.346644675927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45973.346644675927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45973.346644675927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45973.346644675927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45973.346644675927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45973.346644675927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45973.346644675927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45973.346644675927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45973.346644675927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45973.346644675927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45973.346644675927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45973.346644675927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45973.346644675927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45973.346644675927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45973.346644675927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45973.346644675927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45973.346644675927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45973.346644675927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45973.346644675927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45973.346644675927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45973.346644675927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45973.346644675927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45973.346644675927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45973.346644675927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45973.346644675927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45973.346644675927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45973.346644675927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45973.346644675927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45973.346644675927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45973.346644675927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45973.346644675927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45973.346644675927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45973.346644675927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45973.346644675927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45973.346644675927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45973.346644675927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45973.346644675927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45973.346644675927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45973.346644675927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45973.346644675927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45973.346644675927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45973.346644675927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45973.346644675927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45973.346644675927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45973.346644675927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45973.346644675927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45973.346644675927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45973.346644675927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45973.346644675927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45973.346644675927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45973.346644675927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45973.346644675927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45973.346644675927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45973.346644675927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45973.346644675927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45973.346644675927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45973.346644675927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45973.346644675927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45973.346644675927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45973.346644675927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45973.346644675927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45973.346644675927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45973.346644675927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45973.346644675927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45973.346644675927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45973.346644675927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45973.346644675927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45973.346644675927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45973.346644675927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45973.346644675927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45973.346644675927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45973.346644675927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45973.346644675927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45973.346644675927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45973.346644675927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45973.346644675927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45973.346644675927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45973.346644675927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45973.346644675927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45973.346644675927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45973.346644675927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45973.346644675927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45973.346644675927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45973.346644675927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45973.346644675927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45973.346644675927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45973.346644675927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45973.346644675927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45973.346644675927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45973.346644675927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45973.346644675927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45973.346644675927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45973.346644675927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45973.346644675927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45973.346644675927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45973.346644675927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45973.346644675927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45973.346644675927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45973.346644675927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45973.346644675927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45973.346644675927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45973.346644675927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45973.346644675927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45973.346644675927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45973.346644675927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45973.346644675927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45973.346644675927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45973.346644675927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45973.346644675927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45973.346644675927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45973.346644675927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45973.346644675927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45973.346644675927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45973.346644675927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45973.346644675927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45973.346644675927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45973.346644675927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45973.346644675927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45973.346644675927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45973.346644675927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45973.346644675927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45973.346644675927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45973.346644675927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45973.346644675927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45973.346644675927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45973.346644675927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45973.346644675927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45973.346644675927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45973.346644675927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45973.346644675927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45973.346644675927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45973.346644675927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45973.346644675927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45973.346644675927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45973.346644675927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45973.346644675927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45973.346644675927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45973.346644675927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45973.346644675927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45973.346644675927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45973.346644675927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45973.346644675927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45973.346644675927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45973.346644675927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45973.346644675927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45973.346644675927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45973.346644675927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45973.346644675927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45973.346644675927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45973.346644675927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45973.346644675927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45973.346644675927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45973.346644675927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45973.346644675927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45973.346644675927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45973.346644675927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45973.346644675927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45973.346644675927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45973.346644675927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45973.346644675927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45973.346644675927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45973.346644675927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45973.346644675927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45973.346644675927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45973.346644675927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45973.346644675927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45973.346644675927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45973.346644675927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45973.346644675927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45973.346644675927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45973.346644675927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45973.346644675927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45973.346644675927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45973.346644675927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45973.346644675927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45973.346644675927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45973.346644675927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45973.346644675927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45973.346644675927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45973.346644675927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45973.346644675927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45973.346644675927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45973.346644675927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45973.346644675927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45973.346644675927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45973.346644675927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45973.346644675927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45973.346644675927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45973.346644675927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45973.346644675927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45973.346644675927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45973.346644675927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45973.346644675927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45973.346644675927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45973.346644675927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45973.346644675927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45973.346644675927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45973.346644675927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45973.346644675927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45973.346644675927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45973.346644675927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45973.346644675927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45973.346644675927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45973.346644675927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45973.346644675927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45973.346644675927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45973.346644675927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45973.346644675927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45973.346644675927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45973.346644675927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45973.346644675927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45973.346644675927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45973.346644675927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45973.346644675927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45973.346644675927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45973.346644675927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45973.346644675927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45973.346644675927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45973.346644675927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45973.346644675927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45973.346644675927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45973.346644675927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45973.346644675927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45973.346644675927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45973.346644675927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45973.346644675927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45973.346644675927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45973.346644675927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45973.346644675927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45973.346644675927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45973.346644675927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45973.346644675927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45973.346644675927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45973.346644675927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45973.346644675927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45973.346644675927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45973.346644675927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45973.346644675927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45973.346644675927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45973.346644675927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45973.346644675927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45973.346644675927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45973.346644675927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45973.346644675927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45973.346644675927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45973.346644675927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45973.346644675927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45973.346644675927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45973.346644675927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45973.346644675927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45973.346644675927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45973.346644675927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45973.346644675927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45973.346644675927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45973.346644675927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45973.346644675927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45973.346644675927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45973.346644675927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45973.346644675927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45973.346644675927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45973.346644675927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45973.346644675927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45973.346644675927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45973.346644675927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45973.346644675927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45973.346644675927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45973.346644675927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45973.346644675927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45973.346644675927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45973.346644675927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45973.346644675927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45973.346644675927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45973.346644675927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45973.346644675927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45973.346644675927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45973.346644675927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45973.346644675927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45973.346644675927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45973.346644675927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45973.346644675927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45973.346644675927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45973.346644675927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45973.346644675927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45973.346644675927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45973.346644675927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45973.346644675927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45973.346644675927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45973.346644675927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45973.346644675927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45973.346644675927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45973.346644675927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45973.346644675927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45973.346644675927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45973.346644675927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45973.346644675927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45973.346644675927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45973.346644675927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45973.346644675927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45973.346644675927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45973.346644675927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45973.346644675927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45973.346644675927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45973.346644675927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45973.346644675927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45973.346644675927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45973.346644675927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45973.346644675927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45973.346644675927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45973.346644675927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45973.346644675927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45973.346644675927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45973.346644675927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45973.346644675927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45973.346644675927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45973.346644675927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45973.346644675927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45973.346644675927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45973.346644675927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45973.346644675927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45973.346644675927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45973.346644675927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45973.346644675927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45973.346644675927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45973.346644675927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45973.346644675927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45973.346644675927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45973.346644675927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45973.346644675927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45973.346644675927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45973.346644675927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45973.346644675927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45973.346644675927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45973.346644675927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45973.346644675927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45973.346644675927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45973.346644675927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45973.346644675927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45973.346644675927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45973.346644675927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45973.346644675927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45973.346644675927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45973.346644675927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45973.346644675927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45973.346644675927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45973.346644675927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45973.346644675927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45973.346644675927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45973.346644675927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45973.346644675927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45973.346644675927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45973.346644675927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45973.346644675927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45973.346644675927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45973.346644675927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45973.346644675927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45973.346644675927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45973.346644675927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45973.346644675927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45973.346644675927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45973.346644675927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45973.346644675927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45973.346644675927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45973.346644675927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45973.346644675927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45973.346644675927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45973.346644675927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45973.346644675927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45973.346644675927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45973.346644675927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45973.346644675927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45973.346644675927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45973.346644675927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45973.346644675927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45973.346644675927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45973.346644675927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45973.346644675927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45973.346644675927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45973.346644675927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45973.346644675927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45973.346644675927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45973.346644675927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45973.346644675927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45973.346644675927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45973.346644675927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45973.346644675927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45973.346644675927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45973.346644675927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45973.346644675927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45973.346644675927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45973.346644675927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45973.346644675927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45973.346644675927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45973.346644675927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45973.346644675927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45973.346644675927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45973.346644675927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45973.346644675927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45973.346644675927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45973.346644675927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45973.346644675927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45973.346644675927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45973.346644675927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45973.346644675927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45973.346644675927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45973.346644675927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45973.346644675927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45973.346644675927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45973.346644675927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45973.346644675927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45973.346644675927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45973.346644675927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45973.346644675927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45973.346644675927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45973.346644675927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45973.346644675927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45973.346644675927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45973.346644675927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45973.346644675927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45973.346644675927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45973.346644675927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45973.346644675927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45973.346644675927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45973.346644675927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45973.346644675927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45973.346644675927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45973.346644675927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45973.346644675927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45973.346644675927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45973.346644675927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45973.346644675927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45973.346644675927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45973.346644675927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45973.346644675927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45973.346644675927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45973.346644675927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45973.346644675927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45973.346644675927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45973.346644675927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45973.346644675927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45973.346644675927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45973.346644675927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45973.346644675927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45973.346644675927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45973.346644675927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45973.346644675927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45973.346644675927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45973.346644675927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45973.346644675927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45973.346644675927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45973.346644675927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45973.346644675927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45973.346644675927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45973.346644675927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45973.346644675927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45973.346644675927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45973.346644675927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45973.346644675927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45973.346644675927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45973.346644675927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45973.346644675927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45973.346644675927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45973.346644675927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45973.346644675927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45973.346644675927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45973.346644675927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45973.346644675927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45973.346644675927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45973.346644675927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45973.346644675927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45973.346644675927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45973.346644675927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45973.346644675927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45973.346644675927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45973.346644675927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45973.346644675927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45973.346644675927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45973.346644675927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45973.346644675927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45973.346644675927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45973.346644675927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45973.346644675927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45973.346644675927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45973.346644675927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45973.346644675927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45973.346644675927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45973.346644675927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45973.346644675927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45973.346644675927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45973.346644675927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45973.346644675927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45973.346644675927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45973.346644675927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45973.346644675927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45973.346644675927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45973.346644675927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45973.346644675927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45973.346644675927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45973.346644675927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45973.346644675927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45973.346644675927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45973.346644675927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45973.346644675927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45973.346644675927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45973.346644675927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45973.346644675927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45973.346644675927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45973.346644675927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45973.346644675927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45973.346644675927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45973.346644675927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45973.346644675927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45973.346644675927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45973.346644675927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45973.346644675927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45973.346644675927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45973.346644675927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45973.346644675927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45973.346644675927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45973.346644675927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45973.346644675927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45973.346644675927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45973.346644675927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45973.346644675927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45973.346644675927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45973.346644675927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45973.346644675927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45973.346644675927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45973.346644675927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45973.346644675927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45973.346644675927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45973.346644675927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45973.346644675927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45973.346644675927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45973.346644675927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45973.346644675927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45973.346644675927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45973.346644675927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45973.346644675927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45973.346644675927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45973.346644675927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45973.346644675927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45973.346644675927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45973.346644675927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45973.346644675927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45973.346644675927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45973.346644675927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45973.346644675927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45973.346644675927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45973.346644675927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45973.346644675927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45973.346644675927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45973.346644675927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45973.346644675927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45973.346644675927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45973.346644675927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45973.346644675927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45973.346644675927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45973.346644675927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45973.346644675927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45973.346644675927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45973.346644675927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45973.346644675927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45973.346644675927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45973.346644675927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45973.346644675927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45973.346644675927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45973.346644675927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45973.346644675927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45973.346644675927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45973.346644675927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45973.346644675927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45973.346644675927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45973.346644675927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45973.346644675927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45973.346644675927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45973.346644675927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45973.346644675927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45973.346644675927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45973.346644675927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45973.346644675927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45973.346644675927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45973.346644675927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45973.346644675927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45973.346644675927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45973.346644675927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45973.346644675927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45973.346644675927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45973.346644675927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45973.346644675927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45973.346644675927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45973.346644675927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45973.346644675927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45973.346644675927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45973.346644675927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45973.346644675927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45973.346644675927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45973.346644675927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45973.346644675927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45973.346644675927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45973.346644675927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45973.346644675927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45973.346644675927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45973.346644675927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45973.346644675927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45973.346644675927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45973.346644675927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45973.346644675927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45973.346644675927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45973.346644675927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45973.346644675927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45973.346644675927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45973.346644675927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45973.346644675927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45973.346644675927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45973.346644675927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45973.346644675927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45973.346644675927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45973.346644675927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45973.346644675927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45973.346644675927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45973.346644675927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45973.346644675927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45973.346644675927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45973.346644675927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45973.346644675927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45973.346644675927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45973.346644675927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45973.346644675927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45973.346644675927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45973.346644675927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45973.346644675927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45973.346644675927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45973.346644675927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45973.346644675927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45973.346644675927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45973.346644675927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45973.346644675927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45973.346644675927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45973.346644675927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45973.346644675927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45973.346644675927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45973.346644675927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45973.346644675927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45973.346644675927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45973.346644675927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45973.346644675927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45973.346644675927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45973.346644675927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45973.346644675927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45973.346644675927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45973.346644675927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45973.346644675927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45973.346644675927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45973.346644675927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45973.346644675927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45973.346644675927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45973.346644675927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45973.346644675927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45973.346644675927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45973.346644675927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45973.346644675927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45973.346644675927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45973.346644675927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45973.346644675927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45973.346644675927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45973.346644675927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45973.346644675927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45973.346644675927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45973.346644675927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45973.346644675927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45973.346644675927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45973.346644675927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45973.346644675927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45973.346644675927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45973.346644675927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45973.346644675927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45973.346644675927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45973.346644675927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45973.346644675927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45973.346644675927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45973.346644675927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45973.346644675927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45973.346644675927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45973.346644675927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45973.346644675927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45973.346644675927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45973.346644675927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45973.346644675927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45973.346644675927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45973.346644675927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45973.346644675927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45973.346644675927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45973.346644675927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45973.346644675927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45973.346644675927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45973.346644675927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45973.346644675927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45973.346644675927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45973.346644675927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45973.346644675927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45973.346644675927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45973.346644675927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45973.346644675927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45973.346644675927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45973.346644675927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45973.346644675927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45973.346644675927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45973.346644675927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45973.346644675927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45973.346644675927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45973.346644675927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45973.346644675927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45973.346644675927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45973.346644675927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45973.346644675927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45973.346644675927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45973.346644675927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45973.346644675927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45973.346644675927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45973.346644675927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45973.346644675927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45973.346644675927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45973.346644675927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45973.346644675927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45973.346644675927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45973.346644675927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45973.346644675927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45973.346644675927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45973.346644675927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45973.346644675927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45973.346644675927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45973.346644675927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45973.346644675927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45973.346644675927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45973.346644675927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45973.346644675927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45973.346644675927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45973.346644675927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45973.346644675927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45973.346644675927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45973.346644675927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45973.346644675927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45973.346644675927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45973.346644675927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45973.346644675927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45973.346644675927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45973.346644675927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45973.346644675927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45973.346644675927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45973.346644675927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45973.346644675927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45973.346644675927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45973.346644675927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45973.346644675927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45973.346644675927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45973.346644675927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45973.346644675927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45973.346644675927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45973.346644675927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45973.346644675927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45973.346644675927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45973.346644675927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45973.346644675927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45973.346644675927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45973.346644675927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45973.346644675927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45973.346644675927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45973.346644675927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45973.346644675927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45973.346644675927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45973.346644675927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45973.346644675927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45973.346644675927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45973.346644675927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45973.346644675927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45973.346644675927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45973.346644675927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45973.346644675927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45973.346644675927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45973.346644675927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45973.346644675927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45973.346644675927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45973.346644675927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45973.346644675927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45973.346644675927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45973.346644675927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45973.346644675927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45973.346644675927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45973.346644675927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45973.346644675927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45973.346644675927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45973.346644675927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45973.346644675927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45973.346644675927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45973.346644675927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45973.346644675927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45973.346644675927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45973.346644675927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45973.346644675927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45973.346644675927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45973.346644675927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45973.346644675927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45973.346644675927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45973.346644675927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45973.346644675927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45973.346644675927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45973.346644675927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45973.346644675927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45973.346644675927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45973.346644675927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45973.346644675927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45973.346644675927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45973.346644675927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45973.346644675927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45973.346644675927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45973.346644675927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45973.346644675927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45973.346644675927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45973.346644675927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45973.346644675927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45973.346644675927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45973.346644675927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45973.346644675927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45973.346644675927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45973.346644675927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45973.346644675927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45973.346644675927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45973.346644675927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45973.346644675927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45973.346644675927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45973.346644675927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45973.346644675927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45973.346644675927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45973.346644675927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45973.346644675927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45973.346644675927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45973.346644675927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45973.346644675927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45973.346644675927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45973.346644675927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45973.346644675927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45973.346644675927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45973.346644675927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45973.346644675927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45973.346644675927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45973.346644675927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45973.346644675927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45973.346644675927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45973.346644675927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45973.346644675927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45973.346644675927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45973.346644675927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45973.346644675927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45973.346644675927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45973.346644675927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45973.346644675927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45973.346644675927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45973.346644675927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45973.346644675927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45973.346644675927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45973.346644675927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45973.346644675927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45973.346644675927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45973.346644675927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45973.346644675927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45973.346644675927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45973.346644675927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45973.346644675927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45973.346644675927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45973.346644675927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45973.346644675927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45973.346644675927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45973.346644675927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45973.346644675927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45973.346644675927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45973.346644675927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45973.346644675927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45973.346644675927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45973.346644675927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45973.346644675927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45973.346644675927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45973.346644675927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45973.346644675927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45973.346644675927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45973.346644675927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45973.346644675927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45973.346644675927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45973.346644675927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45973.346644675927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45973.346644675927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45973.346644675927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45973.346644675927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45973.346644675927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45973.346644675927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45973.346644675927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45973.346644675927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45973.346644675927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45973.346644675927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45973.346644675927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45973.346644675927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45973.346644675927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45973.346644675927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45973.346644675927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45973.346644675927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45973.346644675927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45973.346644675927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45973.346644675927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45973.346644675927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45973.346644675927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45973.346644675927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45973.346644675927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45973.346644675927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45973.346644675927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45973.346644675927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45973.346644675927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45973.346644675927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45973.346644675927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45973.346644675927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45973.346644675927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45973.346644675927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45973.346644675927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45973.346644675927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45973.346644675927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45973.346644675927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45973.346644675927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45973.346644675927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45973.346644675927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45973.346644675927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45973.346644675927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45973.346644675927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45973.346644675927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45973.346644675927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45973.346644675927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45973.346644675927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45973.346644675927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45973.346644675927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45973.346644675927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45973.346644675927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45973.346644675927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45973.346644675927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45973.346644675927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45973.346644675927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45973.346644675927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45973.346644675927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45973.346644675927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45973.346644675927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45973.346644675927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45973.346644675927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45973.346644675927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45973.346644675927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45973.346644675927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45973.346644675927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45973.346644675927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45973.346644675927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45973.346644675927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45973.346644675927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45973.346644675927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45973.346644675927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45973.346644675927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45973.346644675927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45973.346644675927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45973.346644675927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45973.346644675927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45973.346644675927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45973.346644675927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45973.346644675927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45973.346644675927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45973.346644675927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269.86592708333046</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37273</v>
      </c>
      <c r="E3" s="95" t="s">
        <v>39021</v>
      </c>
      <c r="F3" s="96">
        <v>45973.331944444442</v>
      </c>
      <c r="G3" s="97">
        <f ca="1">IFERROR(NOW()-F3,"")</f>
        <v>1.4700231484312098E-2</v>
      </c>
      <c r="H3" s="96">
        <v>45973.326539351852</v>
      </c>
      <c r="I3" s="135" t="str">
        <f>IFERROR(VLOOKUP(D3,DB!A:F,6,0),"")</f>
        <v>Generator-SG</v>
      </c>
      <c r="J3" s="135" t="str">
        <f>IFERROR(VLOOKUP(D3,DB!A:G,7,0),"")</f>
        <v>No BB Shifted</v>
      </c>
      <c r="K3" s="98" t="s">
        <v>39111</v>
      </c>
      <c r="L3" s="92" t="str">
        <f>IFERROR(VLOOKUP(D3,DB!A:I,9,0),"")</f>
        <v>Latis</v>
      </c>
    </row>
    <row r="4" spans="1:16" ht="15" customHeight="1">
      <c r="A4" s="135"/>
      <c r="B4" s="135" t="str">
        <f>IFERROR(VLOOKUP(D4,DB!A:K,11,0),"")</f>
        <v/>
      </c>
      <c r="C4" s="94"/>
      <c r="D4" s="92"/>
      <c r="E4" s="95"/>
      <c r="F4" s="96"/>
      <c r="G4" s="97">
        <f ca="1">IFERROR(NOW()-F4,"")</f>
        <v>45973.346644675927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45973.346644675927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45973.346644675927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45973.346644675927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45973.346644675927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45973.346644675927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45973.346644675927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45973.346644675927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45973.346644675927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45973.346644675927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45973.346644675927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45973.346644675927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45973.346644675927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45973.346644675927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45973.346644675927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45973.346644675927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45973.346644675927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45973.346644675927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45973.346644675927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45973.346644675927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45973.346644675927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45973.346644675927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45973.346644675927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45973.346644675927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45973.346644675927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45973.346644675927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45973.346644675927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45973.346644675927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45973.346644675927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45973.346644675927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45973.346644675927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45973.346644675927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45973.346644675927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45973.346644675927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45973.346644675927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45973.346644675927</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45973.346644675927</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45973.346644675927</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45973.346644675927</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45973.346644675927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45973.346644675927</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45973.346644675927</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45973.346644675927</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81.514584490738343</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39103</v>
      </c>
      <c r="F3" s="38">
        <v>45926.188877314817</v>
      </c>
      <c r="G3" s="116">
        <f t="shared" ref="G3" ca="1" si="0">IFERROR(NOW()-F3,"")</f>
        <v>47.157767361110018</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39103</v>
      </c>
      <c r="F4" s="125">
        <v>45948.661111111112</v>
      </c>
      <c r="G4" s="126">
        <f t="shared" ref="G4:G27" ca="1" si="1">IFERROR(NOW()-F4,"")</f>
        <v>24.68553356481425</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35507</v>
      </c>
      <c r="E6" s="124" t="s">
        <v>39021</v>
      </c>
      <c r="F6" s="125">
        <v>45973.305428240739</v>
      </c>
      <c r="G6" s="126">
        <f t="shared" ca="1" si="1"/>
        <v>4.121643518737983E-2</v>
      </c>
      <c r="H6" s="125">
        <v>45973.299513888887</v>
      </c>
      <c r="I6" s="124" t="str">
        <f>IFERROR(VLOOKUP(D6,DB!A:F,6,0),"")</f>
        <v>SCECO</v>
      </c>
      <c r="J6" s="124" t="str">
        <f>IFERROR(VLOOKUP(D6,DB!A:G,7,0),"")</f>
        <v>Good</v>
      </c>
      <c r="K6" s="124" t="s">
        <v>39121</v>
      </c>
      <c r="L6" s="124" t="str">
        <f>IFERROR(VLOOKUP(D6,DB!A:I,9,0),"")</f>
        <v>Latis</v>
      </c>
    </row>
    <row r="7" spans="1:13">
      <c r="A7" s="124"/>
      <c r="B7" s="124" t="str">
        <f>IFERROR(VLOOKUP(D7,DB!A:K,11,0),"")</f>
        <v/>
      </c>
      <c r="C7" s="124"/>
      <c r="D7"/>
      <c r="E7" s="124"/>
      <c r="F7" s="125"/>
      <c r="G7" s="126">
        <f t="shared" ca="1" si="1"/>
        <v>45973.346644675927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45973.346644675927</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45973.346644675927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45973.346644675927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45973.346644675927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45973.346644675927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45973.346644675927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45973.346644675927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45973.346644675927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45973.346644675927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45973.346644675927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45973.346644675927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45973.346644675927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45973.346644675927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45973.346644675927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45973.346644675927</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45973.346644675927</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45973.346644675927</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45973.346644675927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45973.346644675927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45973.346644675927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45973.346644675927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45973.346644675927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45973.346644675927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45973.346644675927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45973.346644675927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45973.346644675927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45973.346644675927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45973.346644675927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45973.346644675927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45973.346644675927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45973.346644675927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45973.346644675927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45973.346644675927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45973.346644675927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45973.346644675927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45973.346644675927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45973.346644675927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45973.346644675927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45973.346644675927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45973.346644675927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45973.346644675927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45973.346644675927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45973.346644675927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45973.346644675927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45973.346644675927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45973.346644675927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45973.346644675927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45973.346644675927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45973.346644675927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45973.346644675927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45973.346644675927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45973.346644675927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45973.346644675927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45973.346644675927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45973.346644675927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45973.346644675927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45973.346644675927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45973.346644675927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45973.346644675927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45973.346644675927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45973.346644675927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45973.346644675927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45973.346644675927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45973.346644675927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45973.346644675927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45973.346644675927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45973.346644675927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45973.346644675927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45973.346644675927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45973.346644675927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45973.346644675927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45973.346644675927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45973.346644675927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45973.346644675927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45973.346644675927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45973.346644675927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45973.346644675927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45973.346644675927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45973.346644675927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45973.346644675927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45973.346644675927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45973.346644675927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45973.346644675927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45973.346644675927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45973.346644675927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45973.346644675927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45973.346644675927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45973.346644675927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45973.346644675927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45973.346644675927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45973.346644675927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45973.346644675927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45973.346644675927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45973.346644675927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45973.346644675927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45973.346644675927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45973.346644675927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45973.346644675927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45973.346644675927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45973.346644675927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45973.346644675927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45973.346644675927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45973.346644675927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45973.346644675927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45973.346644675927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45973.346644675927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45973.346644675927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45973.346644675927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45973.346644675927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45973.346644675927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45973.346644675927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45973.346644675927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45973.346644675927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45973.346644675927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45973.346644675927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45973.346644675927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45973.346644675927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45973.346644675927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45973.346644675927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45973.346644675927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45973.346644675927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45973.346644675927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45973.346644675927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45973.346644675927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45973.346644675927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45973.346644675927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45973.346644675927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45973.346644675927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45973.346644675927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45973.346644675927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45973.346644675927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45973.346644675927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45973.346644675927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45973.346644675927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45973.346644675927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45973.346644675927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45973.346644675927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45973.346644675927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45973.346644675927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45973.346644675927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45973.346644675927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45973.346644675927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45973.346644675927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45973.346644675927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45973.346644675927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45973.346644675927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45973.346644675927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45973.346644675927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45973.346644675927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45973.346644675927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45973.346644675927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45973.346644675927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45973.346644675927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45973.346644675927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45973.346644675927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45973.346644675927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45973.346644675927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45973.346644675927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45973.346644675927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45973.346644675927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45973.346644675927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45973.346644675927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45973.346644675927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45973.346644675927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45973.346644675927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45973.346644675927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45973.346644675927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45973.346644675927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45973.346644675927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45973.346644675927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45973.346644675927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45973.346644675927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45973.346644675927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45973.346644675927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45973.346644675927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45973.346644675927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45973.346644675927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45973.346644675927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45973.346644675927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45973.346644675927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45973.346644675927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45973.346644675927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45973.346644675927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45973.346644675927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45973.346644675927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45973.346644675927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45973.346644675927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45973.346644675927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45973.346644675927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45973.346644675927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45973.346644675927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45973.346644675927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45973.346644675927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45973.346644675927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45973.346644675927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45973.346644675927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45973.346644675927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45973.346644675927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45973.346644675927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45973.346644675927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45973.346644675927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45973.346644675927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45973.346644675927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45973.346644675927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45973.346644675927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45973.346644675927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45973.346644675927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45973.346644675927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45973.346644675927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45973.346644675927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45973.346644675927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45973.346644675927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45973.346644675927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45973.346644675927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45973.346644675927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45973.346644675927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45973.346644675927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45973.346644675927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45973.346644675927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45973.346644675927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45973.346644675927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45973.346644675927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45973.346644675927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45973.346644675927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45973.346644675927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45973.346644675927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45973.346644675927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45973.346644675927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45973.346644675927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45973.346644675927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45973.346644675927</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tabSelected="1" workbookViewId="0">
      <selection activeCell="D10" sqref="D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R6</v>
      </c>
      <c r="C2" s="142">
        <v>1</v>
      </c>
      <c r="D2" s="141" t="s">
        <v>30913</v>
      </c>
      <c r="E2" s="124"/>
      <c r="F2" s="143"/>
      <c r="G2" s="105">
        <f t="shared" ref="G2:G62" ca="1" si="0">IFERROR(NOW()-F2,"-")</f>
        <v>45973.346644675927</v>
      </c>
      <c r="H2" s="143"/>
      <c r="I2" s="141" t="str">
        <f>IFERROR(VLOOKUP(D2,DB!A:F,6,0),"")</f>
        <v>SCECO</v>
      </c>
      <c r="J2" s="141" t="str">
        <f>IFERROR(VLOOKUP(D2,DB!A:G,7,0),"")</f>
        <v>Good</v>
      </c>
      <c r="K2" s="144"/>
      <c r="L2" s="145" t="str">
        <f>IFERROR(VLOOKUP(D2,DB!A:I,9,0),"")</f>
        <v>Latis</v>
      </c>
    </row>
    <row r="3" spans="1:16382" ht="31.5" customHeight="1">
      <c r="A3" s="140"/>
      <c r="B3" s="141" t="str">
        <f>IFERROR(VLOOKUP(D3,DB!A:K,11,0),"")</f>
        <v/>
      </c>
      <c r="C3" s="142"/>
      <c r="D3" s="141"/>
      <c r="E3" s="124"/>
      <c r="F3" s="143"/>
      <c r="G3" s="105">
        <f t="shared" ca="1" si="0"/>
        <v>45973.346644675927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45973.346644675927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45973.346644675927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45973.346644675927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45973.346644675927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45973.346644675927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45973.346644675927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45973.346644675927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45973.346644675927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45973.346644675927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45973.346644675927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45973.346644675927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45973.346644675927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45973.346644675927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45973.346644675927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45973.346644675927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45973.346644675927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45973.346644675927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45973.346644675927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45973.346644675927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45973.346644675927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45973.346644675927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45973.346644675927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45973.346644675927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45973.346644675927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45973.346644675927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45973.346644675927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45973.346644675927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45973.346644675927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45973.346644675927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45973.346644675927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45973.346644675927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45973.346644675927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45973.346644675927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45973.346644675927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45973.346644675927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45973.346644675927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45973.346644675927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45973.346644675927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45973.346644675927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45973.346644675927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45973.346644675927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45973.346644675927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45973.346644675927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45973.346644675927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45973.346644675927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45973.346644675927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45973.346644675927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45973.346644675927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45973.346644675927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45973.346644675927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45973.346644675927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45973.346644675927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45973.346644675927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45973.346644675927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45973.346644675927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45973.346644675927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45973.346644675927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45973.346644675927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45973.346644675927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45973.346644675927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45973.346644675927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45973.346644675927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45973.346644675927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45973.346644675927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45973.346644675927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45973.346644675927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45973.346644675927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45973.346644675927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45973.346644675927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45973.346644675927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45973.346644675927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45973.346644675927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45973.346644675927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45973.346644675927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45973.346644675927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45973.346644675927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45973.346644675927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45973.346644675927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45973.346644675927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45973.346644675927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45973.346644675927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45973.346644675927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45973.346644675927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45973.346644675927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45973.346644675927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45973.346644675927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45973.346644675927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45973.346644675927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45973.346644675927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45973.346644675927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45973.346644675927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45973.346644675927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45973.346644675927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45973.346644675927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45973.346644675927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45973.346644675927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45973.346644675927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45973.346644675927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45973.346644675927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45973.346644675927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45973.346644675927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45973.346644675927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45973.346644675927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45973.346644675927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45973.346644675927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45973.346644675927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45973.346644675927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45973.346644675927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45973.346644675927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45973.346644675927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45973.346644675927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45973.346644675927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45973.346644675927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45973.346644675927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45973.346644675927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45973.346644675927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45973.346644675927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45973.346644675927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45973.346644675927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45973.346644675927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45973.346644675927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45973.346644675927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45973.346644675927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45973.346644675927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45973.346644675927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45973.346644675927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45973.346644675927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45973.346644675927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45973.346644675927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45973.346644675927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45973.346644675927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45973.346644675927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45973.346644675927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45973.346644675927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45973.346644675927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45973.346644675927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45973.346644675927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45973.346644675927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45973.346644675927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45973.346644675927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45973.346644675927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45973.346644675927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45973.346644675927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45973.346644675927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45973.346644675927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45973.346644675927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45973.346644675927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45973.346644675927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45973.346644675927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45973.346644675927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45973.346644675927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45973.346644675927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45973.346644675927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45973.346644675927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45973.346644675927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45973.346644675927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45973.346644675927</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2025-11-12T05:19:24Z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