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80" documentId="120_S{2AC9BD13-BADA-5192-A53E-5A8FF88502F6}" xr6:coauthVersionLast="47" xr6:coauthVersionMax="47" xr10:uidLastSave="{EA783568-4E68-46CD-9EE7-203A5EFD2525}"/>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<sst xmlns="http://schemas.openxmlformats.org/spreadsheetml/2006/main" count="180297" uniqueCount="39131">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</sst>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D5" sqref="D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313.48304293981346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1.2371643519145437E-2</v>
      </c>
      <c r="H3" s="111">
        <v>45976.40934027778</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45976.43146886574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45976.43146886574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45976.43146886574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45976.43146886574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45976.43146886574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45976.43146886574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45976.43146886574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45976.43146886574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45976.43146886574</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45976.43146886574</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45976.43146886574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45976.43146886574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45976.43146886574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45976.43146886574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45976.43146886574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45976.43146886574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45976.43146886574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45976.43146886574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45976.43146886574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45976.43146886574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45976.43146886574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45976.43146886574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45976.43146886574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45976.43146886574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45976.43146886574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45976.43146886574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45976.43146886574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45976.43146886574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45976.43146886574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45976.43146886574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45976.43146886574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45976.43146886574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45976.43146886574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45976.43146886574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45976.43146886574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45976.43146886574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45976.43146886574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45976.43146886574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45976.43146886574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45976.43146886574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45976.43146886574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45976.43146886574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45976.43146886574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45976.43146886574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45976.43146886574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45976.43146886574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45976.43146886574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45976.43146886574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45976.43146886574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45976.43146886574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45976.43146886574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45976.43146886574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45976.43146886574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45976.43146886574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45976.43146886574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45976.43146886574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45976.43146886574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45976.43146886574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45976.43146886574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45976.43146886574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45976.43146886574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45976.43146886574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45976.43146886574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45976.43146886574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45976.43146886574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45976.43146886574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45976.43146886574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45976.43146886574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45976.43146886574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45976.43146886574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45976.43146886574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45976.43146886574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45976.43146886574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45976.43146886574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45976.43146886574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45976.43146886574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45976.43146886574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45976.43146886574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45976.43146886574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45976.43146886574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45976.43146886574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45976.43146886574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45976.43146886574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45976.43146886574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45976.43146886574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45976.43146886574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45976.43146886574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45976.43146886574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45976.43146886574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45976.43146886574</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FEAD7725-F6D2-4DB7-852A-C89599808C2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151.43163090277812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39107</v>
      </c>
      <c r="B4" s="18" t="str">
        <f>IFERROR(VLOOKUP(D4,DB!A:K,11,0),"")</f>
        <v>R2</v>
      </c>
      <c r="C4" s="18">
        <v>3</v>
      </c>
      <c r="D4" s="18" t="s">
        <v>26153</v>
      </c>
      <c r="E4" s="103" t="s">
        <v>39021</v>
      </c>
      <c r="F4" s="104">
        <v>45976.401388888888</v>
      </c>
      <c r="G4" s="105">
        <f ca="1">IFERROR(NOW()-F4,"-")</f>
        <v>3.0079976851993706E-2</v>
      </c>
      <c r="H4" s="159">
        <v>45976.392824074072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45976.43146886574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45976.43146886574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45976.43146886574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45976.43146886574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45976.43146886574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45976.43146886574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45976.43146886574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45976.43146886574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45976.43146886574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45976.43146886574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45976.43146886574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45976.43146886574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45976.43146886574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45976.43146886574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45976.43146886574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45976.43146886574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45976.43146886574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45976.43146886574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45976.43146886574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45976.43146886574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45976.43146886574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45976.43146886574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45976.43146886574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45976.43146886574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45976.43146886574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45976.43146886574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45976.43146886574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45976.43146886574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45976.43146886574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45976.43146886574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45976.43146886574</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G11" sqref="G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45976.43146886574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45976.43146886574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45976.43146886574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45976.43146886574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45976.43146886574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45976.43146886574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45976.43146886574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45976.43146886574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45976.43146886574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45976.43146886574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45976.43146886574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45976.43146886574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45976.43146886574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45976.43146886574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45976.43146886574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45976.43146886574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45976.43146886574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45976.43146886574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45976.43146886574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45976.43146886574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45976.43146886574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45976.43146886574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45976.43146886574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45976.43146886574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45976.43146886574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45976.43146886574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45976.43146886574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45976.43146886574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45976.43146886574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45976.43146886574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45976.43146886574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45976.43146886574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45976.43146886574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45976.43146886574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45976.43146886574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45976.43146886574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45976.43146886574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45976.43146886574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45976.43146886574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45976.43146886574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45976.43146886574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45976.43146886574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45976.43146886574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45976.43146886574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45976.43146886574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45976.43146886574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45976.43146886574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45976.43146886574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45976.43146886574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45976.43146886574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45976.43146886574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45976.43146886574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45976.43146886574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45976.43146886574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45976.43146886574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45976.43146886574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45976.43146886574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45976.43146886574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45976.43146886574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45976.43146886574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45976.43146886574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45976.43146886574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45976.43146886574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45976.43146886574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45976.43146886574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45976.43146886574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45976.43146886574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45976.43146886574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45976.43146886574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45976.43146886574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45976.43146886574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45976.43146886574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45976.43146886574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45976.43146886574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45976.43146886574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45976.43146886574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45976.43146886574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45976.43146886574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45976.43146886574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45976.43146886574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45976.43146886574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45976.43146886574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45976.43146886574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45976.43146886574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45976.43146886574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45976.43146886574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45976.43146886574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45976.43146886574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45976.43146886574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45976.43146886574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45976.43146886574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45976.43146886574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45976.43146886574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45976.43146886574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45976.43146886574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45976.43146886574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45976.43146886574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45976.43146886574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45976.43146886574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45976.43146886574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45976.43146886574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45976.43146886574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45976.43146886574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45976.43146886574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45976.43146886574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45976.43146886574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45976.43146886574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45976.43146886574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45976.43146886574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45976.43146886574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45976.43146886574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45976.43146886574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45976.43146886574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45976.43146886574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45976.43146886574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45976.43146886574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45976.43146886574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45976.43146886574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45976.43146886574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45976.43146886574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45976.43146886574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45976.43146886574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45976.43146886574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45976.43146886574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45976.43146886574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45976.43146886574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45976.43146886574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45976.43146886574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45976.43146886574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45976.43146886574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45976.43146886574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45976.43146886574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45976.43146886574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45976.43146886574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45976.43146886574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45976.43146886574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45976.43146886574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45976.43146886574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45976.43146886574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45976.43146886574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45976.43146886574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45976.43146886574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45976.43146886574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45976.43146886574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45976.43146886574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45976.43146886574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45976.43146886574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45976.43146886574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45976.43146886574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45976.43146886574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45976.43146886574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45976.43146886574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45976.43146886574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45976.43146886574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45976.43146886574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45976.43146886574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45976.43146886574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45976.43146886574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45976.43146886574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45976.43146886574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45976.43146886574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45976.43146886574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45976.43146886574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45976.43146886574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45976.43146886574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45976.43146886574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45976.43146886574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45976.43146886574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45976.43146886574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45976.43146886574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45976.43146886574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45976.43146886574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45976.43146886574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45976.43146886574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45976.43146886574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45976.43146886574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45976.43146886574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45976.43146886574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45976.43146886574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45976.43146886574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45976.43146886574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45976.43146886574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45976.43146886574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45976.43146886574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45976.43146886574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45976.43146886574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45976.43146886574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45976.43146886574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45976.43146886574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45976.43146886574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45976.43146886574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45976.43146886574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45976.43146886574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45976.43146886574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45976.43146886574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45976.43146886574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45976.43146886574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45976.43146886574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45976.43146886574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45976.43146886574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45976.43146886574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45976.43146886574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45976.43146886574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45976.43146886574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45976.43146886574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45976.43146886574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45976.43146886574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45976.43146886574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45976.43146886574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45976.43146886574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45976.43146886574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45976.43146886574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45976.43146886574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45976.43146886574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45976.43146886574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45976.43146886574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45976.43146886574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45976.43146886574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45976.43146886574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45976.43146886574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45976.43146886574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45976.43146886574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45976.43146886574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45976.43146886574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45976.43146886574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45976.43146886574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45976.43146886574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45976.43146886574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45976.43146886574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45976.43146886574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45976.43146886574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45976.43146886574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45976.43146886574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45976.43146886574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45976.43146886574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45976.43146886574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45976.43146886574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45976.43146886574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45976.43146886574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45976.43146886574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45976.43146886574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45976.43146886574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45976.43146886574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45976.43146886574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45976.43146886574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45976.43146886574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45976.43146886574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45976.43146886574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45976.43146886574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45976.43146886574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45976.43146886574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45976.43146886574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45976.43146886574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45976.43146886574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45976.43146886574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45976.43146886574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45976.43146886574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45976.43146886574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45976.43146886574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45976.43146886574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45976.43146886574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45976.43146886574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45976.43146886574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45976.43146886574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45976.43146886574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45976.43146886574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45976.43146886574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45976.43146886574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45976.43146886574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45976.43146886574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45976.43146886574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45976.43146886574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45976.43146886574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45976.43146886574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45976.43146886574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45976.43146886574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45976.43146886574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45976.43146886574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45976.43146886574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45976.43146886574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45976.43146886574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45976.43146886574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45976.43146886574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45976.43146886574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45976.43146886574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45976.43146886574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45976.43146886574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45976.43146886574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45976.43146886574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45976.43146886574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45976.43146886574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45976.43146886574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45976.43146886574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45976.43146886574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45976.43146886574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45976.43146886574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45976.43146886574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45976.43146886574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45976.43146886574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45976.43146886574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45976.43146886574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45976.43146886574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45976.43146886574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45976.43146886574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45976.43146886574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45976.43146886574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45976.43146886574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45976.43146886574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45976.43146886574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45976.43146886574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45976.43146886574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45976.43146886574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45976.43146886574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45976.43146886574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45976.43146886574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45976.43146886574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45976.43146886574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45976.43146886574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45976.43146886574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45976.43146886574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45976.43146886574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45976.43146886574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45976.43146886574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45976.43146886574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45976.43146886574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45976.43146886574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45976.43146886574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45976.43146886574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45976.43146886574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45976.43146886574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45976.43146886574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45976.43146886574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45976.43146886574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45976.43146886574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45976.43146886574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45976.43146886574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45976.43146886574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45976.43146886574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45976.43146886574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45976.43146886574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45976.43146886574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45976.43146886574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45976.43146886574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45976.43146886574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45976.43146886574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45976.43146886574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45976.43146886574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45976.43146886574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45976.43146886574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45976.43146886574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45976.43146886574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45976.43146886574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45976.43146886574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45976.43146886574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45976.43146886574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45976.43146886574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45976.43146886574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45976.43146886574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45976.43146886574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45976.43146886574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45976.43146886574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45976.43146886574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45976.43146886574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45976.43146886574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45976.43146886574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45976.43146886574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45976.43146886574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45976.43146886574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45976.43146886574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45976.43146886574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45976.43146886574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45976.43146886574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45976.43146886574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45976.43146886574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45976.43146886574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45976.43146886574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45976.43146886574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45976.43146886574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45976.43146886574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45976.43146886574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45976.43146886574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45976.43146886574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45976.43146886574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45976.43146886574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45976.43146886574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45976.43146886574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45976.43146886574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45976.43146886574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45976.43146886574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45976.43146886574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45976.43146886574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45976.43146886574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45976.43146886574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45976.43146886574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45976.43146886574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45976.43146886574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45976.43146886574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45976.43146886574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45976.43146886574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45976.43146886574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45976.43146886574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45976.43146886574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45976.43146886574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45976.43146886574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45976.43146886574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45976.43146886574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45976.43146886574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45976.43146886574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45976.43146886574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45976.43146886574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45976.43146886574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45976.43146886574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45976.43146886574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45976.43146886574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45976.43146886574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45976.43146886574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45976.43146886574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45976.43146886574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45976.43146886574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45976.43146886574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45976.43146886574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45976.43146886574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45976.43146886574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45976.43146886574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45976.43146886574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45976.43146886574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45976.43146886574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45976.43146886574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45976.43146886574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45976.43146886574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45976.43146886574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45976.43146886574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45976.43146886574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45976.43146886574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45976.43146886574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45976.43146886574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45976.43146886574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45976.43146886574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45976.43146886574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45976.43146886574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45976.43146886574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45976.43146886574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45976.43146886574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45976.43146886574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45976.43146886574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45976.43146886574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45976.43146886574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45976.43146886574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45976.43146886574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45976.43146886574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45976.43146886574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45976.43146886574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45976.43146886574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45976.43146886574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45976.43146886574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45976.43146886574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45976.43146886574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45976.43146886574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45976.43146886574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45976.43146886574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45976.43146886574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45976.43146886574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45976.43146886574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45976.43146886574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45976.43146886574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45976.43146886574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45976.43146886574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45976.43146886574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45976.43146886574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45976.43146886574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45976.43146886574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45976.43146886574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45976.43146886574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45976.43146886574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45976.43146886574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45976.43146886574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45976.43146886574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45976.43146886574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45976.43146886574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45976.43146886574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45976.43146886574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45976.43146886574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45976.43146886574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45976.43146886574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45976.43146886574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45976.43146886574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45976.43146886574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45976.43146886574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45976.43146886574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45976.43146886574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45976.43146886574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45976.43146886574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45976.43146886574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45976.43146886574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45976.43146886574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45976.43146886574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45976.43146886574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45976.43146886574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45976.43146886574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45976.43146886574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45976.43146886574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45976.43146886574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45976.43146886574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45976.43146886574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45976.43146886574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45976.43146886574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45976.43146886574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45976.43146886574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45976.43146886574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45976.43146886574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45976.43146886574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45976.43146886574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45976.43146886574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45976.43146886574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45976.43146886574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45976.43146886574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45976.43146886574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45976.43146886574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45976.43146886574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45976.43146886574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45976.43146886574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45976.43146886574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45976.43146886574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45976.43146886574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45976.43146886574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45976.43146886574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45976.43146886574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45976.43146886574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45976.43146886574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45976.43146886574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45976.43146886574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45976.43146886574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45976.43146886574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45976.43146886574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45976.43146886574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45976.43146886574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45976.43146886574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45976.43146886574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45976.43146886574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45976.43146886574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45976.43146886574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45976.43146886574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45976.43146886574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45976.43146886574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45976.43146886574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45976.43146886574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45976.43146886574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45976.43146886574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45976.43146886574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45976.43146886574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45976.43146886574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45976.43146886574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45976.43146886574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45976.43146886574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45976.43146886574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45976.43146886574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45976.43146886574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45976.43146886574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45976.43146886574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45976.43146886574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45976.43146886574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45976.43146886574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45976.43146886574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45976.43146886574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45976.43146886574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45976.43146886574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45976.43146886574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45976.43146886574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45976.43146886574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45976.43146886574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45976.43146886574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45976.43146886574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45976.43146886574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45976.43146886574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45976.43146886574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45976.43146886574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45976.43146886574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45976.43146886574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45976.43146886574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45976.43146886574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45976.43146886574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45976.43146886574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45976.43146886574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45976.43146886574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45976.43146886574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45976.43146886574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45976.43146886574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45976.43146886574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45976.43146886574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45976.43146886574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45976.43146886574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45976.43146886574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45976.43146886574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45976.43146886574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45976.43146886574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45976.43146886574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45976.43146886574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45976.43146886574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45976.43146886574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45976.43146886574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45976.43146886574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45976.43146886574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45976.43146886574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45976.43146886574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45976.43146886574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45976.43146886574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45976.43146886574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45976.43146886574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45976.43146886574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45976.43146886574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45976.43146886574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45976.43146886574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45976.43146886574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45976.43146886574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45976.43146886574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45976.43146886574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45976.43146886574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45976.43146886574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45976.43146886574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45976.43146886574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45976.43146886574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45976.43146886574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45976.43146886574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45976.43146886574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45976.43146886574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45976.43146886574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45976.43146886574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45976.43146886574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45976.43146886574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45976.43146886574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45976.43146886574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45976.43146886574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45976.43146886574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45976.43146886574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45976.43146886574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45976.43146886574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45976.43146886574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45976.43146886574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45976.43146886574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45976.43146886574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45976.43146886574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45976.43146886574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45976.43146886574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45976.43146886574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45976.43146886574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45976.43146886574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45976.43146886574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45976.43146886574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45976.43146886574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45976.43146886574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45976.43146886574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45976.43146886574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45976.43146886574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45976.43146886574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45976.43146886574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45976.43146886574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45976.43146886574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45976.43146886574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45976.43146886574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45976.43146886574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45976.43146886574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45976.43146886574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45976.43146886574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45976.43146886574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45976.43146886574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45976.43146886574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45976.43146886574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45976.43146886574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45976.43146886574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45976.43146886574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45976.43146886574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45976.43146886574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45976.43146886574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45976.43146886574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45976.43146886574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45976.43146886574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45976.43146886574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45976.43146886574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45976.43146886574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45976.43146886574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45976.43146886574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45976.43146886574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45976.43146886574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45976.43146886574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45976.43146886574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45976.43146886574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45976.43146886574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45976.43146886574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45976.43146886574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45976.43146886574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45976.43146886574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45976.43146886574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45976.43146886574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45976.43146886574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45976.43146886574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45976.43146886574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45976.43146886574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45976.43146886574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45976.43146886574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45976.43146886574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45976.43146886574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45976.43146886574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45976.43146886574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45976.43146886574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45976.43146886574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45976.43146886574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45976.43146886574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45976.43146886574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45976.43146886574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45976.43146886574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45976.43146886574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45976.43146886574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45976.43146886574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45976.43146886574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45976.43146886574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45976.43146886574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45976.43146886574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45976.43146886574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45976.43146886574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45976.43146886574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45976.43146886574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45976.43146886574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45976.43146886574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45976.43146886574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45976.43146886574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45976.43146886574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45976.43146886574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45976.43146886574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45976.43146886574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45976.43146886574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45976.43146886574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45976.43146886574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45976.43146886574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45976.43146886574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45976.43146886574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45976.43146886574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45976.43146886574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45976.43146886574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45976.43146886574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45976.43146886574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45976.43146886574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45976.43146886574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45976.43146886574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45976.43146886574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45976.43146886574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45976.43146886574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45976.43146886574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45976.43146886574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45976.43146886574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45976.43146886574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45976.43146886574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45976.43146886574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45976.43146886574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45976.43146886574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45976.43146886574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45976.43146886574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45976.43146886574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45976.43146886574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45976.43146886574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45976.43146886574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45976.43146886574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45976.43146886574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45976.43146886574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45976.43146886574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45976.43146886574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45976.43146886574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45976.43146886574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45976.43146886574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45976.43146886574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45976.43146886574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45976.43146886574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45976.43146886574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45976.43146886574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45976.43146886574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45976.43146886574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45976.43146886574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45976.43146886574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45976.43146886574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45976.43146886574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45976.43146886574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45976.43146886574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45976.43146886574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45976.43146886574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45976.43146886574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45976.43146886574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45976.43146886574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45976.43146886574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45976.43146886574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45976.43146886574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45976.43146886574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45976.43146886574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45976.43146886574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45976.43146886574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45976.43146886574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45976.43146886574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45976.43146886574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45976.43146886574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45976.43146886574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45976.43146886574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45976.43146886574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45976.43146886574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45976.43146886574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45976.43146886574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45976.43146886574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45976.43146886574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45976.43146886574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45976.43146886574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45976.43146886574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45976.43146886574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45976.43146886574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45976.43146886574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45976.43146886574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45976.43146886574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45976.43146886574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45976.43146886574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45976.43146886574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45976.43146886574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45976.43146886574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45976.43146886574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45976.43146886574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45976.43146886574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45976.43146886574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45976.43146886574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45976.43146886574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45976.43146886574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45976.43146886574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45976.43146886574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45976.43146886574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45976.43146886574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45976.43146886574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45976.43146886574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45976.43146886574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45976.43146886574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45976.43146886574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45976.43146886574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45976.43146886574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45976.43146886574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45976.43146886574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45976.43146886574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45976.43146886574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45976.43146886574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45976.43146886574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45976.43146886574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45976.43146886574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45976.43146886574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45976.43146886574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45976.43146886574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45976.43146886574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45976.43146886574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45976.43146886574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45976.43146886574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45976.43146886574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45976.43146886574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45976.43146886574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45976.43146886574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45976.43146886574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45976.43146886574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45976.43146886574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45976.43146886574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45976.43146886574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45976.43146886574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45976.43146886574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45976.43146886574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45976.43146886574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45976.43146886574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45976.43146886574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45976.43146886574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45976.43146886574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45976.43146886574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45976.43146886574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45976.43146886574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45976.43146886574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45976.43146886574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45976.43146886574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45976.43146886574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45976.43146886574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45976.43146886574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45976.43146886574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45976.43146886574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45976.43146886574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45976.43146886574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45976.43146886574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45976.43146886574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45976.43146886574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45976.43146886574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45976.43146886574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45976.43146886574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45976.43146886574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45976.43146886574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45976.43146886574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45976.43146886574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45976.43146886574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45976.43146886574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45976.43146886574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45976.43146886574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45976.43146886574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45976.43146886574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45976.43146886574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45976.43146886574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45976.43146886574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45976.43146886574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45976.43146886574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45976.43146886574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45976.43146886574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45976.43146886574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45976.43146886574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45976.43146886574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45976.43146886574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45976.43146886574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45976.43146886574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45976.43146886574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45976.43146886574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45976.43146886574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45976.43146886574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45976.43146886574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45976.43146886574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45976.43146886574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45976.43146886574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45976.43146886574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45976.43146886574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45976.43146886574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45976.43146886574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45976.43146886574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45976.43146886574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45976.43146886574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45976.43146886574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45976.43146886574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45976.43146886574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45976.43146886574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45976.43146886574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45976.43146886574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45976.43146886574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45976.43146886574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45976.43146886574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45976.43146886574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45976.43146886574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45976.43146886574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45976.43146886574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45976.43146886574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45976.43146886574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45976.43146886574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45976.43146886574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45976.43146886574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45976.43146886574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45976.43146886574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45976.43146886574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45976.43146886574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45976.43146886574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45976.43146886574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45976.43146886574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45976.43146886574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45976.43146886574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45976.43146886574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45976.43146886574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45976.43146886574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45976.43146886574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45976.43146886574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45976.43146886574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45976.43146886574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45976.43146886574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45976.43146886574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45976.43146886574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45976.43146886574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45976.43146886574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45976.43146886574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45976.43146886574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45976.43146886574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45976.43146886574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45976.43146886574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45976.43146886574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45976.43146886574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45976.43146886574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45976.43146886574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45976.43146886574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45976.43146886574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45976.43146886574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45976.43146886574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45976.43146886574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45976.43146886574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45976.43146886574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45976.43146886574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45976.43146886574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45976.43146886574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45976.43146886574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45976.43146886574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45976.43146886574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45976.43146886574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45976.43146886574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45976.43146886574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45976.43146886574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45976.43146886574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45976.43146886574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45976.43146886574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45976.43146886574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45976.43146886574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272.9507512731434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0.62823969907185528</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0.50211701388616348</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35964</v>
      </c>
      <c r="E5" s="95" t="s">
        <v>39021</v>
      </c>
      <c r="F5" s="96">
        <v>45976.18476851852</v>
      </c>
      <c r="G5" s="97">
        <f ca="1">IFERROR(NOW()-F5,"")</f>
        <v>0.24670034721930278</v>
      </c>
      <c r="H5" s="96">
        <v>45976.176817129628</v>
      </c>
      <c r="I5" s="135" t="str">
        <f>IFERROR(VLOOKUP(D5,DB!A:F,6,0),"")</f>
        <v>SCECO</v>
      </c>
      <c r="J5" s="135" t="str">
        <f>IFERROR(VLOOKUP(D5,DB!A:G,7,0),"")</f>
        <v>Dead</v>
      </c>
      <c r="K5" s="98" t="s">
        <v>39116</v>
      </c>
      <c r="L5" s="92" t="str">
        <f>IFERROR(VLOOKUP(D5,DB!A:I,9,0),"")</f>
        <v>Latis</v>
      </c>
    </row>
    <row r="6" spans="1:16" ht="15" customHeight="1">
      <c r="A6" s="135" t="s">
        <v>39117</v>
      </c>
      <c r="B6" s="135" t="str">
        <f>IFERROR(VLOOKUP(D6,DB!A:K,11,0),"")</f>
        <v>R4</v>
      </c>
      <c r="C6" s="94">
        <v>1</v>
      </c>
      <c r="D6" s="92" t="s">
        <v>32088</v>
      </c>
      <c r="E6" s="95" t="s">
        <v>39021</v>
      </c>
      <c r="F6" s="96">
        <v>45976.283148148148</v>
      </c>
      <c r="G6" s="97">
        <f ca="1">IFERROR(NOW()-F6,"")</f>
        <v>0.14832071759155951</v>
      </c>
      <c r="H6" s="96">
        <v>45976.277083333334</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38662</v>
      </c>
      <c r="E7" s="95" t="s">
        <v>39021</v>
      </c>
      <c r="F7" s="96">
        <v>45976.384189814817</v>
      </c>
      <c r="G7" s="97">
        <f ca="1">IFERROR(NOW()-F7,"")</f>
        <v>4.7279050922952592E-2</v>
      </c>
      <c r="H7" s="96">
        <v>45976.389039351852</v>
      </c>
      <c r="I7" s="135" t="str">
        <f>IFERROR(VLOOKUP(D7,DB!A:F,6,0),"")</f>
        <v>SCECO</v>
      </c>
      <c r="J7" s="135" t="str">
        <f>IFERROR(VLOOKUP(D7,DB!A:G,7,0),"")</f>
        <v>No BB Shifted</v>
      </c>
      <c r="K7" s="98" t="s">
        <v>39120</v>
      </c>
      <c r="L7" s="92" t="str">
        <f>IFERROR(VLOOKUP(D7,DB!A:I,9,0),"")</f>
        <v>Latis</v>
      </c>
    </row>
    <row r="8" spans="1:16" ht="15" customHeight="1">
      <c r="A8" s="135"/>
      <c r="B8" s="135" t="str">
        <f>IFERROR(VLOOKUP(D8,DB!A:K,11,0),"")</f>
        <v/>
      </c>
      <c r="C8" s="94"/>
      <c r="D8" s="92"/>
      <c r="E8" s="95"/>
      <c r="F8" s="96"/>
      <c r="G8" s="97">
        <f ca="1">IFERROR(NOW()-F8,"")</f>
        <v>45976.43146886574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45976.43146886574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45976.43146886574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45976.43146886574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45976.43146886574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45976.43146886574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45976.43146886574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45976.43146886574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45976.43146886574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45976.43146886574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45976.43146886574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45976.43146886574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45976.43146886574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45976.43146886574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45976.43146886574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45976.43146886574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45976.43146886574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45976.43146886574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45976.43146886574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45976.43146886574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45976.43146886574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45976.43146886574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45976.43146886574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45976.43146886574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45976.43146886574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45976.43146886574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45976.43146886574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45976.43146886574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45976.43146886574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45976.43146886574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45976.43146886574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45976.43146886574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45976.43146886574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45976.43146886574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45976.43146886574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45976.43146886574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45976.43146886574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45976.43146886574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45976.43146886574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45976.43146886574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45976.43146886574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45976.43146886574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45976.43146886574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45976.43146886574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45976.43146886574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45976.43146886574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45976.43146886574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45976.43146886574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45976.43146886574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45976.43146886574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45976.43146886574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45976.43146886574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45976.43146886574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45976.43146886574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45976.43146886574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45976.43146886574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45976.43146886574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45976.43146886574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45976.43146886574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45976.43146886574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45976.43146886574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45976.43146886574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45976.43146886574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45976.43146886574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45976.43146886574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45976.43146886574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45976.43146886574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45976.43146886574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45976.43146886574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45976.43146886574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45976.43146886574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45976.43146886574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45976.43146886574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45976.43146886574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45976.43146886574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45976.43146886574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45976.43146886574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45976.43146886574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45976.43146886574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45976.43146886574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45976.43146886574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45976.43146886574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45976.43146886574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45976.43146886574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45976.43146886574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45976.43146886574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45976.43146886574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45976.43146886574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45976.43146886574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45976.43146886574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45976.43146886574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45976.43146886574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45976.43146886574</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A6" sqref="A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84.599408680551278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50.242591550922953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27.770357754627184</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33332</v>
      </c>
      <c r="E6" s="124" t="s">
        <v>39021</v>
      </c>
      <c r="F6" s="157">
        <v>45976.195474537039</v>
      </c>
      <c r="G6" s="126">
        <f t="shared" ref="G6:G53" ca="1" si="2">IFERROR(NOW()-F6,"")</f>
        <v>0.23599432870105375</v>
      </c>
      <c r="H6" s="125">
        <v>45976.02925925926</v>
      </c>
      <c r="I6" s="124" t="str">
        <f>IFERROR(VLOOKUP(D6,DB!A:F,6,0),"")</f>
        <v>SCECO</v>
      </c>
      <c r="J6" s="124" t="str">
        <f>IFERROR(VLOOKUP(D6,DB!A:G,7,0),"")</f>
        <v>Dead</v>
      </c>
      <c r="K6" s="124" t="s">
        <v>39130</v>
      </c>
      <c r="L6" s="124" t="str">
        <f>IFERROR(VLOOKUP(D6,DB!A:I,9,0),"")</f>
        <v>Latis</v>
      </c>
    </row>
    <row r="7" spans="1:13">
      <c r="A7" s="124"/>
      <c r="B7" s="124" t="str">
        <f>IFERROR(VLOOKUP(D7,DB!A:K,11,0),"")</f>
        <v/>
      </c>
      <c r="C7" s="124"/>
      <c r="D7" s="124"/>
      <c r="E7" s="124"/>
      <c r="F7" s="124"/>
      <c r="G7" s="126">
        <f t="shared" ca="1" si="2"/>
        <v>45976.43146886574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45976.43146886574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45976.43146886574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45976.43146886574</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45976.43146886574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45976.43146886574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45976.43146886574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45976.43146886574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45976.43146886574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45976.43146886574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45976.43146886574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45976.43146886574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45976.43146886574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45976.43146886574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45976.43146886574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45976.43146886574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45976.43146886574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45976.43146886574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45976.43146886574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45976.43146886574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45976.43146886574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45976.43146886574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45976.43146886574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45976.43146886574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45976.43146886574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45976.43146886574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45976.43146886574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45976.43146886574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45976.43146886574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45976.43146886574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45976.43146886574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45976.43146886574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45976.43146886574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45976.43146886574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45976.43146886574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45976.43146886574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45976.43146886574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45976.43146886574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45976.43146886574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45976.43146886574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45976.43146886574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45976.43146886574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45976.43146886574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45976.43146886574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45976.43146886574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45976.43146886574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45976.43146886574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45976.43146886574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45976.43146886574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45976.43146886574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45976.43146886574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45976.43146886574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45976.43146886574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45976.43146886574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45976.43146886574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45976.43146886574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45976.43146886574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45976.43146886574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45976.43146886574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45976.43146886574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45976.43146886574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45976.43146886574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45976.43146886574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45976.43146886574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45976.43146886574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45976.43146886574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45976.43146886574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45976.43146886574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45976.43146886574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45976.43146886574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45976.43146886574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45976.43146886574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45976.43146886574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45976.43146886574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45976.43146886574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45976.43146886574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45976.43146886574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45976.43146886574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45976.43146886574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45976.43146886574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45976.43146886574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45976.43146886574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45976.43146886574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45976.43146886574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45976.43146886574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45976.43146886574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45976.43146886574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45976.43146886574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45976.43146886574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45976.43146886574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45976.43146886574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45976.43146886574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45976.43146886574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45976.43146886574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45976.43146886574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45976.43146886574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45976.43146886574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45976.43146886574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45976.43146886574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45976.43146886574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45976.43146886574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45976.43146886574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45976.43146886574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45976.43146886574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45976.43146886574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45976.43146886574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45976.43146886574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45976.43146886574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45976.43146886574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45976.43146886574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45976.43146886574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45976.43146886574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45976.43146886574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45976.43146886574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45976.43146886574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45976.43146886574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45976.43146886574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45976.43146886574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45976.43146886574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45976.43146886574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45976.43146886574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45976.43146886574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45976.43146886574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45976.43146886574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45976.43146886574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45976.43146886574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45976.43146886574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45976.43146886574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45976.43146886574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45976.43146886574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45976.43146886574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45976.43146886574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45976.43146886574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45976.43146886574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45976.43146886574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45976.43146886574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45976.43146886574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45976.43146886574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45976.43146886574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45976.43146886574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45976.43146886574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45976.43146886574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45976.43146886574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45976.43146886574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45976.43146886574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45976.43146886574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45976.43146886574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45976.43146886574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45976.43146886574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45976.43146886574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45976.43146886574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45976.43146886574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45976.43146886574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45976.43146886574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45976.43146886574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45976.43146886574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45976.43146886574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45976.43146886574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45976.43146886574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45976.43146886574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45976.43146886574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45976.43146886574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45976.43146886574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45976.43146886574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45976.43146886574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45976.43146886574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45976.43146886574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45976.43146886574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45976.43146886574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45976.43146886574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45976.43146886574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45976.43146886574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45976.43146886574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45976.43146886574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45976.43146886574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45976.43146886574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45976.43146886574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45976.43146886574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45976.43146886574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45976.43146886574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45976.43146886574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45976.43146886574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45976.43146886574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45976.43146886574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45976.43146886574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45976.43146886574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45976.43146886574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45976.43146886574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45976.43146886574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45976.43146886574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45976.43146886574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45976.43146886574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45976.43146886574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45976.43146886574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45976.43146886574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45976.43146886574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45976.43146886574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45976.43146886574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45976.43146886574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45976.43146886574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45976.43146886574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45976.43146886574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45976.43146886574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45976.43146886574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45976.43146886574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45976.43146886574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45976.43146886574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45976.43146886574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45976.43146886574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45976.43146886574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45976.43146886574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45976.43146886574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45976.43146886574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45976.43146886574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45976.43146886574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45976.43146886574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45976.43146886574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45976.43146886574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45976.43146886574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45976.43146886574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45976.43146886574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45976.43146886574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45976.43146886574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45976.43146886574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45976.43146886574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45976.43146886574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45976.43146886574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45976.43146886574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45976.43146886574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45976.43146886574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45976.43146886574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45976.43146886574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45976.43146886574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45976.43146886574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45976.43146886574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45976.43146886574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45976.43146886574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45976.43146886574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45976.43146886574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45976.43146886574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45976.43146886574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45976.43146886574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45976.43146886574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45976.43146886574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45976.43146886574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45976.43146886574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45976.43146886574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45976.43146886574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45976.43146886574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45976.43146886574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45976.43146886574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45976.43146886574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45976.43146886574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45976.43146886574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45976.43146886574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45976.43146886574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45976.43146886574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45976.43146886574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45976.43146886574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45976.43146886574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45976.43146886574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45976.43146886574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45976.43146886574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45976.43146886574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45976.43146886574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45976.43146886574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45976.43146886574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45976.43146886574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45976.43146886574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45976.43146886574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45976.43146886574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45976.43146886574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45976.43146886574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45976.43146886574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45976.43146886574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45976.43146886574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45976.43146886574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45976.43146886574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45976.43146886574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45976.43146886574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45976.43146886574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45976.43146886574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45976.43146886574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45976.43146886574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45976.43146886574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45976.43146886574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45976.43146886574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45976.43146886574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45976.43146886574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45976.43146886574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45976.43146886574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45976.43146886574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45976.43146886574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45976.43146886574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45976.43146886574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45976.43146886574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45976.43146886574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45976.43146886574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45976.43146886574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45976.43146886574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45976.43146886574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45976.43146886574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45976.43146886574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45976.43146886574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45976.43146886574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45976.43146886574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45976.43146886574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45976.43146886574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45976.43146886574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45976.43146886574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45976.43146886574</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2025-11-15T07:21:48Z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