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88" documentId="120_S{2AC9BD13-BADA-5192-A53E-5A8FF88502F6}" xr6:coauthVersionLast="47" xr6:coauthVersionMax="47" xr10:uidLastSave="{2A22E04D-05DE-4A39-AADA-63DD1D5AD0D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2" i="9"/>
  <c r="G2" i="9"/>
  <c r="I2" i="9"/>
  <c r="J2" i="9"/>
  <c r="L2" i="9"/>
  <c r="B3" i="9"/>
  <c r="G3" i="9"/>
  <c r="I3" i="9"/>
  <c r="J3" i="9"/>
  <c r="L3"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<sst xmlns="http://schemas.openxmlformats.org/spreadsheetml/2006/main" count="181613" uniqueCount="39220">
  <si>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</si>
  <si>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</si>
  <si>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</si>
  <si>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</si>
  <si>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</si>
  <si>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</si>
  <si>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</si>
  <si>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</si>
  <si>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</si>
  <si>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</si>
  <si>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</si>
  <si>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</si>
  <si>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</si>
  <si>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</si>
  <si>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</si>
  <si>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</si>
  <si>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</si>
  <si>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</si>
  <si>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</si>
  <si>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</si>
  <si>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</si>
  <si>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</si>
  <si>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</si>
  <si>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</si>
  <si>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</si>
  <si>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</si>
  <si>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</si>
  <si>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</si>
  <si>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</si>
  <si>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</si>
  <si>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</si>
  <si>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</si>
  <si>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</si>
  <si>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</si>
  <si>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</si>
  <si>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</si>
  <si>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</si>
  <si>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</si>
  <si>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</si>
  <si>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</si>
  <si>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</si>
  <si>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</si>
  <si>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</si>
  <si>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</si>
  <si>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</si>
  <si>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</si>
  <si>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</si>
  <si>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</si>
  <si>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</si>
  <si>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</si>
  <si>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</si>
  <si>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</si>
  <si>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</si>
  <si>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</si>
  <si>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</si>
  <si>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</si>
  <si>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</si>
  <si>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</si>
  <si>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</si>
  <si>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</si>
  <si>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</si>
  <si>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</si>
  <si>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</si>
  <si>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</si>
  <si>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</si>
  <si>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</si>
  <si>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</si>
  <si>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</si>
  <si>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</si>
  <si>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</si>
  <si>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</si>
  <si>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</si>
  <si>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</si>
  <si>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</si>
  <si>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</si>
  <si>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</si>
  <si>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</si>
  <si>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</si>
  <si>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</si>
  <si>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</si>
  <si>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</si>
  <si>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</si>
  <si>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</si>
  <si>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</si>
  <si>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</si>
  <si>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</si>
  <si>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</si>
  <si>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</si>
  <si>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</si>
  <si>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</si>
  <si>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</si>
  <si>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</si>
  <si>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</si>
  <si>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</si>
  <si>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</si>
  <si>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</si>
  <si>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</si>
  <si>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</si>
  <si>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</si>
  <si>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</si>
  <si>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</si>
  <si>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</si>
  <si>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</si>
  <si>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</si>
  <si>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</si>
  <si>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</si>
  <si>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</si>
  <si>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</si>
  <si>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</si>
  <si>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</si>
  <si>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</si>
  <si>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</si>
  <si>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</si>
  <si>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</si>
  <si>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</si>
  <si>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</si>
  <si>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</si>
  <si>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</si>
  <si>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</si>
  <si>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</si>
  <si>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</si>
  <si>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</si>
  <si>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</si>
  <si>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</si>
  <si>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</si>
  <si>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</si>
  <si>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</si>
  <si>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</si>
  <si>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</si>
  <si>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</si>
  <si>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</si>
  <si>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</si>
  <si>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</si>
  <si>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</si>
  <si>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</si>
  <si>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</si>
  <si>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</si>
  <si>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</si>
  <si>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</si>
  <si>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</si>
  <si>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</si>
  <si>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</si>
  <si>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</si>
  <si>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</si>
  <si>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</si>
  <si>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</si>
  <si>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</si>
  <si>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</si>
  <si>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</si>
  <si>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</si>
  <si>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</si>
  <si>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</si>
  <si>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</si>
  <si>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</si>
  <si>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</si>
  <si>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</si>
  <si>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</si>
  <si>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</si>
  <si>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</si>
  <si>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</si>
  <si>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</si>
  <si>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</si>
  <si>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</si>
  <si>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</si>
  <si>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</si>
  <si>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</si>
  <si>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</si>
  <si>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</si>
  <si>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</si>
  <si>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</si>
  <si>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</si>
  <si>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</si>
  <si>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</si>
  <si>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</si>
  <si>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</si>
  <si>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</si>
  <si>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</si>
  <si>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</si>
  <si>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</si>
  <si>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</si>
  <si>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</si>
  <si>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</si>
  <si>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</si>
  <si>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</si>
  <si>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</si>
  <si>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</si>
  <si>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</si>
  <si>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</si>
  <si>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</si>
  <si>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</si>
  <si>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</si>
  <si>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</si>
  <si>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</si>
  <si>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</si>
  <si>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</si>
  <si>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</si>
  <si>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</si>
  <si>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</si>
  <si>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</si>
  <si>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</si>
  <si>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</si>
  <si>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</si>
  <si>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</si>
  <si>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</si>
  <si>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</si>
  <si>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</si>
  <si>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</si>
  <si>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</si>
  <si>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</si>
  <si>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</si>
  <si>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</si>
  <si>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</si>
  <si>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</si>
  <si>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</si>
  <si>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</si>
  <si>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</si>
  <si>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</si>
  <si>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</si>
  <si>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</si>
  <si>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</si>
  <si>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</si>
  <si>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</si>
  <si>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</si>
  <si>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</si>
  <si>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</si>
  <si>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</si>
  <si>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</si>
  <si>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</si>
  <si>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</si>
  <si>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</si>
  <si>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</si>
  <si>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</si>
  <si>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</si>
  <si>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</si>
  <si>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</si>
  <si>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</si>
  <si>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</si>
  <si>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</si>
  <si>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</si>
  <si>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</si>
  <si>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</si>
  <si>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</si>
  <si>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</si>
  <si>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</si>
  <si>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</si>
  <si>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</si>
  <si>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</si>
  <si>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</si>
  <si>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</si>
  <si>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</si>
  <si>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</si>
  <si>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</si>
  <si>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</si>
  <si>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</si>
  <si>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</si>
  <si>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</si>
  <si>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</si>
  <si>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</si>
  <si>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</si>
  <si>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</si>
  <si>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</si>
  <si>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</si>
  <si>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</si>
  <si>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</si>
  <si>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</si>
  <si>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</si>
  <si>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</si>
  <si>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</si>
  <si>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</si>
  <si>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</si>
  <si>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</si>
  <si>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</si>
  <si>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</si>
  <si>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</si>
  <si>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</si>
  <si>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</si>
  <si>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</si>
  <si>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</si>
  <si>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</si>
  <si>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</si>
  <si>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</si>
  <si>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</si>
  <si>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</si>
  <si>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</si>
  <si>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</si>
  <si>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</si>
  <si>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</si>
  <si>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</si>
  <si>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</si>
  <si>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</si>
  <si>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</si>
  <si>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</si>
  <si>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</si>
  <si>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</si>
  <si>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</si>
  <si>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</si>
  <si>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</si>
  <si>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</si>
  <si>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</si>
  <si>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</si>
  <si>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</si>
  <si>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</si>
  <si>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</si>
  <si>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</si>
  <si>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</si>
  <si>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</si>
  <si>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</si>
  <si>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</si>
  <si>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</si>
  <si>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</si>
  <si>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</si>
  <si>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</si>
  <si>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</si>
  <si>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</si>
  <si>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</si>
  <si>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</si>
  <si>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</si>
  <si>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</si>
  <si>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</si>
  <si>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</si>
  <si>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</si>
  <si>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</si>
  <si>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</si>
  <si>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</si>
  <si>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</si>
  <si>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</si>
  <si>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</si>
  <si>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</si>
  <si>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</si>
  <si>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</si>
  <si>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</si>
  <si>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</si>
  <si>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</si>
  <si>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</si>
  <si>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</si>
  <si>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</si>
  <si>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</si>
  <si>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</si>
  <si>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</si>
  <si>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</si>
  <si>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</si>
  <si>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</si>
  <si>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</si>
  <si>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</si>
  <si>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</si>
  <si>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</si>
  <si>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</si>
  <si>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</si>
  <si>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</si>
  <si>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</si>
  <si>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</si>
  <si>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</si>
  <si>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</si>
  <si>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</si>
  <si>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</si>
  <si>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</si>
  <si>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</si>
  <si>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</si>
  <si>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</si>
  <si>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</si>
  <si>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</si>
  <si>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</si>
  <si>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</si>
  <si>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</si>
  <si>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</si>
  <si>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</si>
  <si>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</si>
  <si>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</si>
  <si>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</si>
  <si>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</si>
  <si>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</si>
  <si>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</si>
  <si>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</si>
  <si>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</si>
  <si>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</si>
  <si>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</si>
  <si>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</si>
  <si>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</si>
  <si>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</si>
  <si>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</si>
  <si>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</si>
  <si>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</si>
  <si>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</si>
  <si>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</si>
  <si>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</si>
  <si>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</si>
  <si>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</si>
  <si>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</si>
  <si>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</si>
  <si>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</si>
  <si>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</si>
  <si>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</si>
  <si>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</si>
  <si>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</si>
  <si>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</si>
  <si>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</si>
  <si>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</si>
  <si>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</si>
  <si>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</si>
  <si>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</si>
  <si>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</si>
  <si>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</si>
  <si>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</si>
  <si>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</si>
  <si>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</si>
  <si>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</si>
  <si>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</si>
  <si>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</si>
  <si>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</si>
  <si>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</si>
  <si>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</si>
  <si>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</si>
  <si>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</si>
  <si>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</si>
  <si>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</si>
  <si>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</si>
  <si>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</si>
  <si>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</si>
  <si>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</si>
  <si>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</si>
  <si>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</si>
  <si>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</si>
  <si>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</si>
  <si>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</si>
  <si>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</si>
  <si>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</si>
  <si>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</si>
  <si>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</si>
  <si>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</si>
  <si>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</si>
  <si>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</si>
  <si>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</si>
  <si>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</si>
  <si>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</si>
  <si>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</si>
  <si>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</si>
  <si>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</si>
  <si>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</si>
  <si>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</si>
  <si>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</si>
  <si>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</si>
  <si>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</si>
  <si>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</si>
  <si>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</si>
  <si>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</si>
  <si>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</si>
  <si>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</si>
  <si>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</si>
  <si>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</si>
  <si>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</si>
  <si>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</si>
  <si>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</si>
  <si>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</si>
  <si>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</si>
  <si>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</si>
  <si>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</si>
  <si>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</si>
  <si>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</si>
  <si>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</si>
  <si>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</si>
  <si>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</si>
  <si>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</si>
  <si>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</si>
  <si>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</si>
  <si>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</si>
  <si>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</si>
  <si>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</si>
  <si>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</si>
  <si>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</si>
  <si>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</si>
  <si>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</si>
  <si>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</si>
  <si>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</si>
  <si>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</si>
  <si>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</si>
  <si>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</si>
  <si>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</si>
  <si>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</si>
  <si>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</si>
  <si>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</si>
  <si>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</si>
  <si>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</si>
  <si>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</si>
  <si>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</si>
  <si>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</si>
  <si>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</si>
  <si>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</si>
  <si>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</si>
  <si>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</si>
  <si>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</si>
  <si>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</si>
  <si>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</si>
  <si>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</si>
  <si>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</si>
  <si>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</si>
  <si>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</si>
  <si>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</si>
  <si>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</si>
  <si>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</si>
  <si>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</si>
  <si>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</si>
  <si>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</si>
  <si>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</si>
  <si>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</si>
  <si>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</si>
  <si>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</si>
  <si>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</si>
  <si>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</si>
  <si>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</si>
  <si>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</si>
  <si>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</si>
  <si>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</si>
  <si>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</si>
  <si>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</si>
  <si>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</si>
  <si>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</si>
  <si>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</si>
  <si>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</si>
  <si>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</si>
  <si>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</si>
  <si>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</si>
  <si>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</si>
  <si>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</si>
  <si>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</si>
  <si>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</si>
  <si>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</si>
  <si>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</si>
  <si>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</si>
  <si>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</si>
  <si>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</si>
  <si>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</si>
  <si>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</si>
  <si>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</si>
  <si>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</si>
  <si>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</si>
  <si>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</si>
  <si>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</si>
  <si>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</si>
  <si>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</si>
  <si>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</si>
  <si>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</si>
  <si>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</si>
  <si>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</si>
  <si>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</si>
  <si>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</si>
  <si>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</si>
  <si>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</si>
  <si>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</si>
  <si>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</si>
  <si>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</si>
  <si>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</si>
  <si>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</si>
  <si>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</si>
  <si>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</si>
  <si>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</si>
  <si>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</si>
  <si>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</si>
  <si>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</si>
  <si>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</si>
  <si>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</si>
  <si>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</si>
  <si>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</si>
  <si>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</si>
  <si>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</si>
  <si>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</si>
  <si>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</si>
  <si>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</si>
  <si>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</si>
  <si>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</si>
  <si>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</si>
  <si>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</si>
  <si>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</si>
  <si>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</si>
  <si>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</si>
  <si>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</si>
  <si>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</si>
  <si>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</si>
  <si>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</si>
  <si>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</si>
  <si>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</si>
  <si>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</si>
  <si>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</si>
  <si>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</si>
  <si>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</si>
  <si>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</si>
  <si>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</si>
  <si>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</si>
  <si>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</si>
  <si>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</si>
  <si>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</si>
  <si>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</si>
  <si>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</si>
  <si>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</si>
  <si>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</si>
  <si>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</si>
  <si>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</si>
  <si>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</si>
  <si>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</si>
  <si>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</si>
  <si>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</si>
  <si>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</si>
  <si>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</si>
  <si>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</si>
  <si>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</si>
  <si>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</si>
  <si>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</si>
  <si>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</si>
  <si>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</si>
  <si>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</si>
  <si>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</si>
  <si>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</si>
  <si>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</si>
  <si>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</si>
  <si>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</si>
  <si>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</si>
  <si>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</si>
  <si>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</si>
  <si>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</si>
  <si>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</si>
  <si>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</si>
  <si>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</si>
  <si>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</si>
  <si>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</si>
  <si>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</si>
  <si>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</si>
  <si>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</si>
  <si>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</si>
  <si>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</si>
  <si>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</si>
  <si>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</si>
  <si>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</si>
  <si>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</si>
  <si>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</si>
  <si>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</si>
  <si>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</si>
  <si>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</si>
  <si>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</si>
  <si>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</si>
  <si>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</si>
  <si>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</si>
  <si>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</si>
  <si>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</si>
  <si>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</si>
  <si>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</si>
  <si>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</si>
  <si>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</si>
  <si>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</si>
  <si>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</si>
  <si>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</si>
  <si>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</si>
  <si>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</si>
  <si>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</si>
  <si>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</si>
  <si>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</si>
  <si>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</si>
  <si>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</si>
  <si>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</si>
  <si>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</si>
  <si>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</si>
  <si>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</si>
  <si>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</si>
  <si>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</si>
  <si>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</si>
  <si>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</si>
  <si>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</si>
  <si>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</si>
  <si>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</si>
  <si>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</si>
  <si>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</si>
  <si>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</si>
  <si>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</si>
  <si>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</si>
  <si>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</si>
  <si>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</si>
  <si>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</si>
  <si>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</si>
  <si>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</si>
  <si>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</si>
  <si>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</si>
  <si>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</si>
  <si>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</si>
  <si>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</si>
  <si>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</si>
  <si>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</si>
  <si>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</si>
  <si>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</si>
  <si>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</si>
  <si>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</si>
  <si>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</si>
  <si>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</si>
  <si>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</si>
  <si>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</si>
  <si>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</si>
  <si>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</si>
  <si>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</si>
  <si>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</si>
  <si>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</si>
  <si>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</si>
  <si>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</si>
  <si>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</si>
  <si>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</si>
  <si>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</si>
  <si>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</si>
  <si>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</si>
  <si>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</si>
  <si>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</si>
  <si>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</si>
  <si>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</si>
  <si>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</si>
  <si>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</si>
  <si>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</si>
  <si>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</si>
  <si>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</si>
  <si>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</si>
  <si>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</si>
  <si>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</si>
  <si>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</si>
  <si>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</si>
  <si>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</si>
  <si>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</si>
  <si>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</si>
  <si>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</si>
  <si>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</si>
  <si>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</si>
  <si>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</si>
  <si>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</si>
  <si>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</si>
  <si>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</si>
  <si>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</si>
  <si>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</si>
  <si>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</si>
  <si>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</si>
  <si>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</si>
  <si>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</si>
  <si>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</si>
  <si>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</si>
  <si>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</si>
  <si>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</si>
  <si>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</si>
  <si>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</si>
  <si>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</si>
  <si>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</si>
  <si>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</si>
  <si>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</si>
  <si>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</si>
  <si>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</si>
  <si>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</si>
  <si>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</si>
  <si>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</si>
  <si>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</si>
  <si>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</si>
  <si>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</si>
  <si>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</si>
  <si>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</si>
  <si>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</si>
  <si>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</si>
  <si>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</si>
  <si>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</si>
  <si>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</si>
  <si>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</si>
  <si>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</si>
  <si>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</si>
  <si>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</si>
  <si>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</si>
  <si>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</si>
  <si>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</si>
  <si>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</si>
  <si>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</si>
  <si>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</si>
  <si>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</si>
  <si>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</si>
  <si>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</si>
  <si>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</si>
  <si>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</si>
  <si>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</si>
  <si>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</si>
  <si>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</si>
  <si>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</si>
  <si>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</si>
  <si>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</si>
  <si>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</si>
  <si>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</si>
  <si>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</si>
  <si>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</si>
  <si>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</si>
  <si>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</si>
  <si>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</si>
  <si>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</si>
  <si>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</si>
  <si>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</si>
  <si>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</si>
  <si>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</si>
  <si>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</si>
  <si>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</si>
  <si>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</si>
  <si>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</si>
  <si>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</si>
  <si>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</si>
  <si>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</si>
  <si>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</si>
  <si>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</si>
  <si>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</si>
  <si>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</si>
  <si>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</si>
  <si>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</si>
  <si>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</si>
  <si>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</si>
  <si>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</si>
  <si>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</si>
  <si>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</si>
  <si>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</si>
  <si>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</si>
  <si>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</si>
  <si>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</si>
  <si>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</si>
  <si>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</si>
  <si>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</si>
  <si>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</si>
  <si>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</si>
  <si>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</si>
  <si>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</si>
  <si>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</si>
  <si>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</si>
  <si>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</si>
  <si>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</si>
  <si>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</si>
  <si>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</si>
  <si>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</si>
  <si>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</si>
  <si>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</si>
  <si>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</si>
  <si>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</si>
  <si>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</si>
  <si>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</si>
  <si>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</si>
  <si>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</si>
  <si>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</si>
  <si>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</si>
  <si>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</si>
  <si>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</si>
  <si>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</si>
  <si>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</si>
  <si>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</si>
  <si>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</si>
  <si>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</si>
  <si>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</si>
  <si>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</si>
  <si>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</si>
  <si>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</si>
  <si>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</si>
  <si>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</si>
  <si>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</si>
  <si>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</si>
  <si>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</si>
  <si>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</si>
  <si>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</si>
  <si>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</si>
  <si>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</si>
  <si>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</si>
  <si>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</si>
  <si>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</si>
  <si>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</si>
  <si>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</si>
  <si>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</si>
  <si>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</si>
  <si>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</si>
  <si>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</si>
  <si>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</si>
  <si>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</si>
  <si>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</si>
  <si>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</si>
  <si>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</si>
  <si>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</si>
  <si>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</si>
  <si>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</si>
  <si>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</si>
  <si>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</si>
  <si>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</si>
  <si>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</si>
  <si>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</si>
  <si>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</si>
  <si>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</si>
  <si>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</si>
  <si>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</si>
  <si>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</si>
  <si>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</si>
  <si>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</si>
  <si>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</si>
  <si>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</si>
  <si>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</si>
  <si>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</si>
  <si>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</si>
  <si>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</si>
  <si>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</si>
  <si>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</si>
  <si>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</si>
  <si>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</si>
  <si>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</si>
  <si>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</si>
  <si>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</si>
  <si>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</si>
  <si>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</si>
  <si>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</si>
  <si>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</si>
  <si>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</si>
  <si>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</si>
  <si>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</si>
  <si>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</si>
  <si>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</si>
  <si>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</si>
  <si>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</si>
  <si>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</si>
  <si>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</si>
  <si>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</si>
  <si>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</si>
  <si>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</si>
  <si>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</si>
  <si>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</si>
  <si>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</si>
  <si>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</si>
  <si>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</si>
  <si>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</si>
  <si>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</si>
  <si>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</si>
  <si>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</si>
  <si>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</si>
  <si>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</si>
  <si>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</si>
  <si>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</si>
  <si>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</si>
  <si>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</si>
  <si>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</si>
  <si>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</si>
  <si>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</si>
  <si>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</si>
  <si>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</si>
  <si>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</si>
  <si>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</si>
  <si>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</si>
  <si>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</si>
  <si>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</si>
  <si>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</si>
  <si>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</si>
  <si>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</si>
  <si>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</si>
  <si>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</si>
  <si>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</si>
  <si>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</si>
  <si>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</si>
  <si>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</si>
  <si>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</si>
  <si>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</si>
  <si>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</si>
  <si>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</si>
  <si>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</si>
  <si>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</si>
  <si>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</si>
  <si>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</si>
  <si>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</si>
  <si>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</si>
  <si>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</si>
  <si>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</si>
  <si>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</si>
  <si>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</si>
  <si>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</si>
  <si>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</si>
  <si>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</si>
  <si>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</si>
  <si>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</si>
  <si>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</si>
  <si>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</si>
  <si>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</si>
  <si>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</si>
  <si>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</si>
  <si>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</si>
  <si>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</si>
  <si>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</si>
  <si>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</si>
  <si>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</si>
  <si>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</si>
  <si>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</si>
  <si>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</si>
  <si>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</si>
  <si>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</si>
  <si>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</si>
  <si>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</si>
  <si>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</si>
  <si>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</si>
  <si>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</si>
  <si>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</si>
  <si>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</si>
  <si>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</si>
  <si>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</si>
  <si>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</si>
  <si>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</si>
  <si>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</si>
  <si>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</si>
  <si>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</si>
  <si>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</si>
  <si>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</si>
  <si>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</si>
  <si>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</si>
  <si>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</si>
  <si>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</si>
  <si>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</si>
  <si>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</si>
  <si>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</si>
  <si>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</si>
  <si>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</si>
  <si>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</si>
  <si>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</si>
  <si>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</si>
  <si>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</si>
  <si>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</si>
  <si>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</si>
  <si>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</si>
  <si>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</si>
  <si>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</si>
  <si>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</si>
  <si>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</si>
  <si>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</si>
  <si>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</si>
  <si>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</si>
  <si>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</si>
  <si>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</si>
  <si>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</si>
  <si>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</si>
  <si>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</si>
  <si>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</si>
  <si>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</si>
  <si>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</si>
  <si>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</si>
  <si>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</si>
  <si>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</si>
  <si>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</si>
  <si>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</si>
  <si>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</si>
  <si>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</si>
  <si>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</si>
  <si>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</si>
  <si>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</si>
  <si>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</si>
  <si>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</si>
  <si>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</si>
  <si>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</si>
  <si>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</si>
  <si>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</si>
  <si>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</si>
  <si>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</si>
  <si>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</si>
  <si>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</si>
  <si>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</si>
  <si>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</si>
  <si>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</si>
  <si>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</si>
  <si>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</si>
  <si>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</si>
  <si>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</si>
  <si>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</si>
  <si>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</si>
  <si>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</si>
  <si>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</si>
  <si>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</si>
  <si>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</si>
  <si>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</si>
  <si>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</si>
  <si>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</si>
  <si>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</si>
  <si>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</si>
  <si>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</si>
  <si>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</si>
  <si>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</si>
  <si>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</si>
  <si>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</si>
  <si>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</si>
  <si>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</si>
  <si>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</si>
  <si>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</si>
  <si>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</si>
  <si>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</si>
  <si>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</si>
  <si>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</si>
  <si>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</si>
  <si>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</si>
  <si>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</si>
  <si>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</si>
  <si>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</si>
  <si>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</si>
  <si>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</si>
  <si>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</si>
  <si>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</si>
  <si>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</si>
  <si>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</si>
  <si>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</si>
  <si>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</si>
  <si>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</si>
  <si>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</si>
  <si>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</si>
  <si>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</si>
  <si>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</si>
  <si>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</si>
  <si>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</si>
  <si>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</si>
  <si>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</si>
  <si>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</si>
  <si>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</si>
  <si>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</si>
  <si>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</si>
  <si>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</si>
  <si>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</si>
  <si>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</si>
  <si>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</si>
  <si>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</si>
  <si>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</si>
  <si>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</si>
  <si>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</si>
  <si>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</si>
  <si>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</si>
  <si>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</si>
  <si>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</si>
  <si>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</si>
  <si>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</si>
  <si>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</si>
  <si>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</si>
  <si>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</si>
  <si>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</si>
  <si>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</si>
  <si>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</si>
  <si>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</si>
  <si>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</si>
  <si>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</si>
  <si>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</si>
  <si>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</si>
  <si>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</si>
  <si>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</si>
  <si>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</si>
  <si>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</si>
  <si>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</si>
  <si>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</si>
  <si>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</si>
  <si>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</si>
  <si>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</si>
  <si>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</si>
  <si>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</si>
  <si>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</si>
  <si>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</si>
  <si>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</si>
  <si>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</si>
  <si>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</si>
  <si>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</si>
  <si>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</si>
  <si>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</si>
  <si>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</si>
  <si>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</si>
  <si>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</si>
  <si>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</si>
  <si>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</si>
  <si>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</si>
  <si>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</si>
  <si>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</si>
  <si>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</si>
  <si>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</si>
  <si>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</si>
  <si>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</si>
  <si>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</si>
  <si>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</si>
  <si>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</si>
  <si>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</si>
  <si>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</si>
  <si>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</si>
  <si>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</si>
  <si>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</si>
  <si>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</si>
  <si>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</si>
  <si>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</si>
  <si>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</si>
  <si>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</si>
  <si>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</si>
  <si>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</si>
  <si>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</si>
  <si>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</si>
  <si>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</si>
  <si>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</si>
  <si>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</si>
  <si>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</si>
  <si>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</si>
  <si>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</si>
  <si>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</si>
  <si>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</si>
  <si>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</si>
  <si>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</si>
  <si>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</si>
  <si>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</si>
  <si>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</si>
  <si>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</si>
  <si>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</si>
  <si>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</si>
  <si>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</si>
  <si>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</si>
  <si>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</si>
  <si>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</si>
  <si>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</si>
  <si>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</si>
  <si>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</si>
  <si>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</si>
  <si>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</si>
  <si>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</si>
  <si>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</si>
  <si>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</si>
  <si>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</si>
  <si>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</si>
  <si>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</si>
  <si>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</si>
  <si>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</si>
  <si>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</si>
  <si>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</si>
  <si>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</si>
  <si>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</si>
  <si>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</si>
  <si>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</si>
  <si>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</si>
  <si>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</si>
  <si>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</si>
  <si>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</si>
  <si>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</si>
  <si>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</si>
  <si>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</si>
  <si>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</si>
  <si>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</si>
  <si>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</si>
  <si>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</si>
  <si>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</si>
  <si>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</si>
  <si>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</si>
  <si>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</si>
  <si>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</si>
  <si>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</si>
  <si>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</si>
  <si>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</si>
  <si>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</si>
  <si>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</si>
  <si>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</si>
  <si>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</si>
  <si>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</si>
  <si>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</si>
  <si>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</si>
  <si>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</si>
  <si>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</si>
  <si>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</si>
  <si>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</si>
  <si>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</si>
  <si>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</si>
  <si>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</si>
  <si>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</si>
  <si>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</si>
  <si>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</si>
  <si>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</si>
  <si>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</si>
  <si>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</si>
  <si>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</si>
  <si>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</si>
  <si>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</si>
  <si>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</si>
  <si>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</si>
  <si>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</si>
  <si>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</si>
  <si>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</si>
  <si>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</si>
  <si>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</si>
  <si>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</si>
  <si>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</si>
  <si>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</si>
  <si>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</si>
  <si>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</si>
  <si>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</si>
  <si>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</si>
  <si>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</si>
  <si>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</si>
  <si>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</si>
  <si>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</si>
  <si>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</si>
  <si>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</si>
  <si>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</si>
  <si>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</si>
  <si>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</si>
  <si>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</si>
  <si>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</si>
  <si>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</si>
  <si>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</si>
  <si>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</si>
  <si>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</si>
  <si>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</si>
  <si>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</si>
  <si>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</si>
  <si>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</si>
  <si>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</si>
  <si>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</si>
  <si>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</si>
  <si>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</si>
  <si>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</si>
  <si>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</si>
  <si>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</si>
  <si>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</si>
  <si>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</si>
  <si>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</si>
  <si>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</si>
  <si>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</si>
  <si>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</si>
  <si>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</si>
  <si>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</si>
  <si>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</si>
  <si>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</si>
  <si>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</si>
  <si>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</si>
  <si>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</si>
  <si>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</si>
  <si>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</si>
  <si>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</si>
  <si>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</si>
  <si>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</si>
  <si>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</si>
  <si>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</si>
  <si>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</si>
  <si>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</si>
  <si>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</si>
  <si>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</si>
  <si>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</si>
  <si>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</si>
  <si>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</si>
  <si>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</si>
  <si>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</si>
  <si>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</si>
  <si>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</si>
  <si>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</si>
  <si>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</si>
  <si>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</si>
  <si>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</si>
  <si>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</si>
  <si>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</si>
  <si>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</si>
  <si>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</si>
  <si>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</si>
  <si>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</si>
  <si>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</si>
  <si>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</si>
  <si>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</si>
  <si>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</si>
  <si>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</si>
  <si>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</si>
  <si>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</si>
  <si>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</si>
  <si>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</si>
  <si>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</si>
  <si>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</si>
  <si>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</si>
  <si>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</si>
  <si>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</si>
  <si>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</si>
  <si>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</si>
  <si>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</si>
  <si>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</si>
  <si>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</si>
  <si>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</si>
  <si>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</si>
  <si>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</si>
  <si>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</si>
  <si>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</si>
  <si>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</si>
  <si>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</si>
  <si>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</si>
  <si>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</si>
  <si>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</si>
  <si>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</si>
  <si>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</si>
  <si>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</si>
  <si>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</si>
  <si>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</si>
  <si>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</si>
  <si>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</si>
  <si>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</si>
  <si>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</si>
  <si>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</si>
  <si>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</si>
  <si>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</si>
  <si>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</si>
  <si>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</si>
  <si>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</si>
  <si>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</si>
  <si>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</si>
  <si>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</si>
  <si>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</si>
  <si>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</si>
  <si>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</si>
  <si>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</si>
  <si>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</si>
  <si>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</si>
  <si>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</si>
  <si>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</si>
  <si>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</si>
  <si>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</si>
  <si>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</si>
  <si>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</si>
  <si>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</si>
  <si>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</si>
  <si>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</si>
  <si>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</si>
  <si>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</si>
  <si>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</si>
  <si>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</si>
  <si>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</si>
  <si>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</si>
  <si>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</si>
  <si>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</si>
  <si>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</si>
  <si>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</si>
  <si>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</si>
  <si>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</si>
  <si>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</si>
  <si>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</si>
  <si>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</si>
  <si>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</si>
  <si>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</si>
  <si>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</si>
  <si>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</si>
  <si>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</si>
  <si>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</si>
  <si>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</si>
  <si>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</si>
  <si>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</si>
  <si>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</si>
  <si>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</si>
  <si>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</si>
  <si>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</si>
  <si>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</si>
  <si>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</si>
  <si>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</si>
  <si>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</si>
  <si>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</si>
  <si>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</si>
  <si>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</si>
  <si>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</si>
  <si>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</si>
  <si>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</si>
  <si>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</si>
  <si>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</si>
  <si>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</si>
  <si>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</si>
  <si>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</si>
  <si>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</si>
  <si>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</si>
  <si>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</si>
  <si>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</si>
  <si>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</si>
  <si>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</si>
  <si>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</si>
  <si>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</si>
  <si>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</si>
  <si>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</si>
  <si>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</si>
  <si>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</si>
  <si>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</si>
  <si>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</si>
  <si>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</si>
  <si>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</si>
  <si>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</si>
  <si>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</si>
  <si>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</si>
  <si>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</si>
  <si>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</si>
  <si>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</si>
  <si>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</si>
  <si>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</si>
  <si>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</si>
  <si>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</si>
  <si>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</si>
  <si>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</si>
  <si>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</si>
  <si>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</si>
  <si>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</si>
  <si>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</si>
  <si>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</si>
  <si>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</si>
  <si>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</si>
  <si>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</si>
  <si>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</si>
  <si>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</si>
  <si>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</si>
  <si>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</si>
  <si>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</si>
  <si>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</si>
  <si>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</si>
  <si>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</si>
  <si>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</si>
  <si>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</si>
  <si>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</si>
  <si>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</si>
  <si>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</si>
  <si>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</si>
  <si>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</si>
  <si>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</si>
  <si>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</si>
  <si>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</si>
  <si>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</si>
  <si>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</si>
  <si>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</si>
  <si>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</si>
  <si>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</si>
  <si>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</si>
  <si>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</si>
  <si>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</si>
  <si>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</si>
  <si>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</si>
  <si>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</si>
  <si>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</si>
  <si>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</si>
  <si>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</si>
  <si>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</si>
  <si>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</si>
  <si>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</si>
  <si>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</si>
  <si>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</si>
  <si>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</si>
  <si>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</si>
  <si>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</si>
  <si>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</si>
  <si>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</si>
  <si>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</si>
  <si>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</si>
  <si>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</si>
  <si>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</si>
  <si>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</si>
  <si>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</si>
  <si>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</si>
  <si>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</si>
  <si>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</si>
  <si>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</si>
  <si>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</si>
  <si>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</si>
  <si>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</si>
  <si>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</si>
  <si>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</si>
  <si>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</si>
  <si>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</si>
  <si>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</si>
  <si>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</si>
  <si>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</si>
  <si>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</si>
  <si>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</si>
  <si>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</si>
  <si>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</si>
  <si>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</si>
  <si>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</si>
  <si>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</si>
  <si>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</si>
  <si>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</si>
  <si>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</si>
  <si>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</si>
  <si>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</si>
  <si>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</si>
  <si>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</si>
  <si>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</si>
  <si>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</si>
  <si>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</si>
  <si>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</si>
  <si>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</si>
  <si>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</si>
  <si>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</si>
  <si>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</si>
  <si>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</si>
  <si>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</si>
  <si>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</si>
  <si>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</si>
  <si>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</si>
  <si>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</si>
  <si>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</si>
  <si>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</si>
  <si>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</si>
  <si>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</si>
  <si>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</si>
  <si>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</si>
  <si>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</si>
  <si>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</si>
  <si>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</si>
  <si>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</si>
  <si>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</si>
  <si>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</si>
  <si>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</si>
  <si>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</si>
  <si>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</si>
  <si>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</si>
  <si>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</si>
  <si>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</si>
  <si>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</si>
  <si>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</si>
  <si>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</si>
  <si>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</si>
  <si>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</si>
  <si>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</si>
  <si>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</si>
  <si>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</si>
  <si>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</si>
  <si>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</si>
  <si>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</si>
  <si>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</si>
  <si>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</si>
  <si>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</si>
  <si>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</si>
  <si>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</si>
  <si>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</si>
  <si>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</si>
  <si>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</si>
  <si>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</si>
  <si>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</si>
  <si>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</si>
  <si>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</si>
  <si>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</si>
  <si>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</si>
  <si>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</si>
  <si>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</si>
  <si>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</si>
  <si>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</si>
  <si>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</si>
  <si>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</si>
  <si>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</si>
  <si>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</si>
  <si>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</si>
  <si>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</si>
  <si>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</si>
  <si>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</si>
  <si>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</si>
  <si>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</si>
  <si>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</si>
  <si>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</si>
  <si>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</si>
  <si>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</si>
  <si>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</si>
  <si>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</si>
  <si>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</si>
  <si>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</si>
  <si>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</si>
  <si>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</si>
  <si>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</si>
  <si>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</si>
  <si>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</si>
  <si>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</si>
  <si>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</si>
  <si>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</si>
  <si>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</si>
  <si>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</si>
  <si>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</si>
  <si>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</si>
  <si>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</si>
  <si>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</si>
  <si>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</si>
  <si>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</si>
  <si>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</si>
  <si>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</si>
  <si>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</si>
  <si>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</si>
  <si>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</si>
  <si>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</si>
  <si>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</si>
  <si>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</si>
  <si>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</si>
  <si>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</si>
  <si>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</si>
  <si>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</si>
  <si>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</si>
  <si>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</si>
  <si>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</si>
  <si>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</si>
  <si>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</si>
  <si>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</si>
  <si>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</si>
  <si>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</si>
  <si>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</si>
  <si>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</si>
  <si>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</si>
  <si>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</si>
  <si>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</si>
  <si>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</si>
  <si>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</si>
  <si>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</si>
  <si>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</si>
  <si>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</si>
  <si>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</si>
  <si>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</si>
  <si>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</si>
  <si>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</si>
  <si>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</si>
  <si>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</si>
  <si>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</si>
  <si>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</si>
  <si>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</si>
  <si>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</si>
  <si>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</si>
  <si>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</si>
  <si>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</si>
  <si>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</si>
  <si>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</si>
  <si>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</si>
  <si>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</si>
  <si>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</si>
  <si>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</si>
  <si>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</si>
  <si>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</si>
  <si>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</si>
  <si>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</si>
  <si>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</si>
  <si>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</si>
  <si>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</si>
  <si>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</si>
  <si>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</si>
  <si>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</si>
  <si>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</si>
  <si>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</si>
  <si>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</si>
  <si>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</si>
  <si>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</si>
  <si>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</si>
  <si>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</si>
  <si>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</si>
  <si>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</si>
  <si>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</si>
  <si>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</si>
  <si>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</si>
  <si>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</si>
  <si>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</si>
  <si>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</si>
  <si>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</si>
  <si>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</si>
  <si>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</si>
  <si>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</si>
  <si>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</si>
  <si>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</si>
  <si>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</si>
  <si>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</si>
  <si>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</si>
  <si>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</si>
  <si>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</si>
  <si>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</si>
  <si>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</si>
  <si>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</si>
  <si>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</si>
  <si>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</si>
  <si>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</si>
  <si>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</si>
  <si>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</si>
  <si>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</si>
  <si>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</si>
  <si>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</si>
  <si>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</si>
  <si>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</si>
  <si>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</si>
  <si>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</si>
  <si>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</si>
  <si>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</si>
  <si>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</si>
  <si>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</si>
  <si>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</si>
  <si>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</si>
  <si>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</si>
  <si>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</si>
  <si>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</si>
  <si>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</si>
  <si>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</si>
  <si>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</si>
  <si>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</si>
  <si>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</si>
  <si>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</si>
  <si>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</si>
  <si>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</si>
  <si>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</si>
  <si>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</si>
  <si>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</si>
  <si>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</si>
  <si>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</si>
  <si>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</si>
  <si>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</si>
  <si>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</si>
  <si>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</si>
  <si>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</si>
  <si>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</si>
  <si>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</si>
  <si>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</si>
  <si>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</si>
  <si>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</si>
  <si>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</si>
  <si>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</si>
  <si>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</si>
  <si>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</si>
  <si>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</si>
  <si>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</si>
  <si>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</si>
  <si>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</si>
  <si>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</si>
  <si>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</si>
  <si>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</si>
  <si>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</si>
  <si>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</si>
  <si>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</si>
  <si>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</si>
  <si>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</si>
  <si>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</si>
  <si>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</si>
  <si>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</si>
  <si>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</si>
  <si>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</si>
  <si>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</si>
  <si>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</si>
  <si>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</si>
  <si>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</si>
  <si>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</si>
  <si>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</si>
  <si>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</si>
  <si>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</si>
  <si>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</si>
  <si>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</si>
  <si>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</si>
  <si>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</si>
  <si>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</si>
  <si>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</si>
  <si>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</si>
  <si>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</si>
  <si>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</si>
  <si>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</si>
  <si>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</si>
  <si>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</si>
  <si>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</si>
  <si>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</si>
  <si>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</si>
  <si>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</si>
  <si>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</si>
  <si>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</si>
  <si>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</si>
  <si>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</si>
  <si>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</si>
  <si>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</si>
  <si>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</si>
  <si>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</si>
  <si>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</si>
  <si>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</si>
  <si>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</si>
  <si>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</si>
  <si>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</si>
  <si>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</si>
  <si>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</si>
  <si>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</si>
  <si>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</si>
  <si>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</si>
  <si>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</si>
  <si>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</si>
  <si>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</si>
  <si>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</si>
  <si>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</si>
  <si>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</si>
  <si>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</si>
  <si>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</si>
  <si>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</si>
  <si>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</si>
  <si>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</si>
  <si>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</si>
  <si>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</si>
  <si>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</si>
  <si>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</si>
  <si>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</si>
  <si>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</si>
  <si>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</si>
  <si>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</si>
  <si>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</si>
  <si>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</si>
  <si>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</si>
  <si>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</si>
  <si>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</si>
  <si>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</si>
  <si>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</si>
  <si>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</si>
  <si>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</si>
  <si>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</si>
  <si>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</si>
  <si>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</si>
  <si>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</si>
  <si>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</si>
  <si>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</si>
  <si>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</si>
  <si>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</si>
  <si>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</si>
  <si>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</si>
  <si>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</si>
  <si>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</si>
  <si>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</si>
  <si>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</si>
  <si>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</si>
  <si>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</si>
  <si>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</si>
  <si>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</si>
  <si>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</si>
  <si>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</si>
  <si>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</si>
  <si>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</si>
  <si>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</si>
  <si>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</si>
  <si>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</si>
  <si>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</si>
  <si>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</si>
  <si>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</si>
  <si>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</si>
  <si>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</si>
  <si>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</si>
  <si>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</si>
  <si>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</si>
  <si>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</si>
  <si>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</si>
  <si>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</si>
  <si>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</si>
  <si>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</si>
  <si>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</si>
  <si>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</si>
  <si>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</si>
  <si>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</si>
  <si>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</si>
  <si>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</si>
  <si>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</si>
  <si>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</si>
  <si>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</si>
  <si>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</si>
  <si>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</si>
  <si>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</si>
  <si>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</si>
  <si>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</si>
  <si>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</si>
  <si>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</si>
  <si>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</si>
  <si>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</si>
  <si>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</si>
  <si>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</si>
  <si>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</si>
  <si>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</si>
  <si>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</si>
  <si>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</si>
  <si>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</si>
  <si>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</si>
  <si>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</si>
  <si>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</si>
  <si>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</si>
  <si>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</si>
  <si>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</si>
  <si>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</si>
  <si>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</si>
  <si>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</si>
  <si>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</si>
  <si>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</si>
  <si>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</si>
  <si>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</si>
  <si>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</si>
  <si>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</si>
  <si>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</si>
  <si>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</si>
  <si>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</si>
  <si>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</si>
  <si>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</si>
  <si>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</si>
  <si>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</si>
  <si>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</si>
  <si>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</si>
  <si>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</si>
  <si>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</si>
  <si>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</si>
  <si>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</si>
  <si>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</si>
  <si>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</si>
  <si>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</si>
  <si>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</si>
  <si>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</si>
  <si>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</si>
  <si>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</si>
  <si>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</si>
  <si>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</si>
  <si>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</si>
  <si>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</si>
  <si>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</si>
  <si>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</si>
  <si>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</si>
  <si>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</si>
  <si>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</si>
  <si>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</si>
  <si>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</si>
  <si>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</si>
  <si>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</si>
  <si>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</si>
  <si>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</si>
  <si>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</si>
  <si>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</si>
  <si>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</si>
  <si>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</si>
  <si>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</si>
  <si>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</si>
  <si>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</si>
  <si>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</si>
  <si>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</si>
  <si>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</si>
  <si>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</si>
  <si>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</si>
  <si>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</si>
  <si>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</si>
  <si>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</si>
  <si>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</si>
  <si>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</si>
  <si>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</si>
  <si>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</si>
  <si>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</si>
  <si>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</si>
  <si>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</si>
  <si>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</si>
  <si>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</si>
  <si>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</si>
  <si>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</si>
  <si>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</si>
  <si>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</si>
  <si>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</si>
  <si>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</si>
  <si>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</si>
  <si>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</si>
  <si>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</si>
  <si>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</si>
  <si>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</si>
  <si>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</si>
  <si>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</si>
  <si>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</si>
  <si>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</si>
  <si>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</si>
  <si>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</si>
  <si>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</si>
  <si>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</si>
  <si>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</si>
  <si>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</si>
  <si>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</si>
  <si>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</si>
  <si>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</si>
  <si>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</si>
  <si>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</si>
  <si>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</si>
  <si>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</si>
  <si>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</si>
  <si>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</si>
  <si>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</si>
  <si>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</si>
  <si>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</si>
  <si>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</si>
  <si>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</si>
  <si>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</si>
  <si>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</si>
  <si>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</si>
  <si>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</si>
  <si>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</si>
  <si>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</si>
  <si>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</si>
  <si>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</si>
  <si>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</si>
  <si>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</si>
  <si>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</si>
  <si>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</si>
  <si>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</si>
  <si>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</si>
  <si>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</si>
  <si>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</si>
  <si>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</si>
  <si>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</si>
  <si>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</si>
  <si>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</si>
  <si>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</si>
  <si>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</si>
  <si>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</si>
  <si>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</si>
  <si>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</si>
  <si>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</si>
  <si>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</si>
  <si>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</si>
  <si>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</si>
  <si>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</si>
  <si>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</si>
  <si>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</si>
  <si>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</si>
  <si>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</si>
  <si>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</si>
  <si>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</si>
  <si>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</si>
  <si>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</si>
  <si>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</si>
  <si>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</si>
  <si>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</si>
  <si>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</si>
  <si>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</si>
  <si>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</si>
  <si>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</si>
  <si>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</si>
  <si>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</si>
  <si>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</si>
  <si>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</si>
  <si>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</si>
  <si>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</si>
  <si>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</si>
  <si>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</si>
  <si>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</si>
  <si>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</si>
  <si>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</si>
  <si>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</si>
  <si>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</si>
  <si>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</si>
  <si>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</si>
  <si>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</si>
  <si>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</si>
  <si>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</si>
  <si>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</si>
  <si>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</si>
  <si>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</si>
  <si>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</si>
  <si>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</si>
  <si>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</si>
  <si>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</si>
  <si>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</si>
  <si>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</si>
  <si>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</si>
  <si>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</si>
  <si>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</si>
  <si>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</si>
  <si>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</si>
  <si>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</si>
  <si>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</si>
  <si>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</si>
  <si>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</si>
  <si>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</si>
  <si>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</si>
  <si>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</si>
  <si>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</si>
  <si>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</si>
  <si>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</si>
  <si>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</si>
  <si>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</si>
  <si>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</si>
  <si>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</si>
  <si>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</si>
  <si>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</si>
  <si>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</si>
  <si>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</si>
  <si>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</si>
  <si>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</si>
  <si>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</si>
  <si>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</si>
  <si>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</si>
  <si>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</si>
  <si>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</si>
  <si>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</si>
  <si>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</si>
  <si>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</si>
  <si>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</si>
  <si>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</si>
  <si>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</si>
  <si>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</si>
  <si>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</si>
  <si>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</si>
  <si>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</si>
  <si>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</si>
  <si>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</si>
  <si>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</si>
  <si>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</si>
  <si>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</si>
  <si>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</si>
  <si>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</si>
  <si>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</si>
  <si>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</si>
  <si>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</si>
  <si>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</si>
  <si>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</si>
  <si>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</si>
  <si>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</si>
  <si>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</si>
  <si>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</si>
  <si>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</si>
  <si>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</si>
  <si>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</si>
  <si>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</si>
  <si>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</si>
  <si>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</si>
  <si>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</si>
  <si>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</si>
  <si>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</si>
  <si>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</si>
  <si>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</si>
  <si>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</si>
  <si>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</si>
  <si>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</si>
  <si>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</si>
  <si>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</si>
  <si>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</si>
  <si>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</si>
  <si>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</si>
  <si>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</si>
  <si>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</si>
  <si>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</si>
  <si>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</si>
  <si>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</si>
  <si>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</si>
  <si>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</si>
  <si>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</si>
  <si>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</si>
  <si>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</si>
  <si>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</si>
  <si>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</si>
  <si>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</si>
  <si>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</si>
  <si>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</si>
  <si>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</si>
  <si>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</si>
  <si>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</si>
  <si>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</si>
  <si>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</si>
  <si>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</si>
  <si>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</si>
  <si>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</si>
  <si>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</si>
  <si>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</si>
  <si>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</si>
  <si>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</si>
  <si>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</si>
  <si>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</si>
  <si>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</si>
  <si>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</si>
  <si>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</si>
  <si>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</si>
  <si>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</si>
  <si>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</si>
  <si>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</si>
  <si>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</si>
  <si>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</si>
  <si>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</si>
  <si>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</si>
  <si>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</si>
  <si>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</si>
  <si>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</si>
  <si>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</si>
  <si>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</si>
  <si>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</si>
  <si>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</si>
  <si>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</si>
  <si>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</si>
  <si>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</si>
  <si>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</si>
  <si>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</si>
  <si>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</si>
  <si>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</si>
  <si>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</si>
  <si>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</si>
  <si>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</si>
  <si>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</si>
  <si>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</si>
  <si>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</si>
  <si>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</si>
  <si>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</si>
  <si>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</si>
  <si>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</si>
  <si>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</si>
  <si>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</si>
  <si>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</si>
  <si>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</si>
  <si>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</si>
  <si>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</si>
  <si>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</si>
  <si>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</si>
  <si>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</si>
  <si>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</si>
  <si>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</si>
  <si>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</si>
  <si>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</si>
  <si>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</si>
  <si>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</si>
  <si>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</si>
  <si>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</si>
  <si>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</si>
  <si>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</si>
  <si>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</si>
  <si>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</si>
  <si>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</si>
  <si>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</si>
  <si>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</si>
  <si>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</si>
  <si>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</si>
  <si>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</si>
  <si>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</si>
  <si>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</si>
  <si>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</si>
  <si>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</si>
  <si>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</si>
  <si>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</si>
  <si>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</si>
  <si>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</si>
  <si>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</si>
  <si>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</si>
  <si>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</si>
  <si>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</si>
  <si>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</si>
  <si>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</si>
  <si>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</si>
  <si>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</si>
  <si>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</si>
  <si>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</si>
  <si>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</si>
  <si>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</si>
  <si>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</si>
  <si>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</si>
  <si>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</si>
  <si>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</si>
  <si>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</si>
  <si>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</si>
  <si>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</si>
  <si>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</si>
  <si>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</si>
  <si>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</si>
  <si>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</si>
  <si>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</si>
  <si>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</si>
  <si>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</si>
  <si>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</si>
  <si>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</si>
  <si>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</si>
  <si>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</si>
  <si>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</si>
  <si>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</si>
  <si>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</si>
  <si>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</si>
  <si>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</si>
  <si>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</si>
  <si>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</si>
  <si>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</si>
  <si>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</si>
  <si>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</si>
  <si>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</si>
  <si>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</si>
  <si>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</si>
  <si>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</si>
  <si>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</si>
  <si>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</si>
  <si>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</si>
  <si>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</si>
  <si>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</si>
  <si>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</si>
  <si>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</si>
  <si>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</si>
  <si>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</si>
  <si>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</si>
  <si>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</si>
  <si>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</si>
  <si>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</si>
  <si>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</si>
  <si>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</si>
  <si>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</si>
  <si>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</si>
  <si>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</si>
  <si>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</si>
  <si>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</si>
  <si>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</si>
  <si>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</si>
  <si>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</si>
  <si>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</si>
  <si>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</si>
  <si>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</si>
  <si>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</si>
  <si>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</si>
  <si>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</si>
  <si>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</si>
  <si>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</si>
  <si>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</si>
  <si>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</si>
  <si>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</si>
  <si>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</si>
  <si>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</si>
  <si>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</si>
  <si>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</si>
  <si>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</si>
  <si>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</si>
  <si>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</si>
  <si>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</si>
  <si>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</si>
  <si>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</si>
  <si>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</si>
  <si>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</si>
  <si>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</si>
  <si>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</si>
  <si>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</si>
  <si>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</si>
  <si>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</si>
  <si>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</si>
  <si>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</si>
  <si>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</si>
  <si>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</si>
  <si>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</si>
  <si>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</si>
  <si>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</si>
  <si>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</si>
  <si>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</si>
  <si>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</si>
  <si>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</si>
  <si>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</si>
  <si>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</si>
  <si>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</si>
  <si>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</si>
  <si>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</si>
  <si>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</si>
  <si>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</si>
  <si>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</si>
  <si>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</si>
  <si>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</si>
  <si>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</si>
  <si>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</si>
  <si>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</si>
  <si>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</si>
  <si>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</si>
  <si>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</si>
  <si>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</si>
  <si>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</si>
  <si>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</si>
  <si>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</si>
  <si>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</si>
  <si>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</si>
  <si>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</si>
  <si>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</si>
  <si>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</si>
  <si>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</si>
  <si>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</si>
  <si>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</si>
  <si>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</si>
  <si>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</si>
  <si>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</si>
  <si>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</si>
  <si>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</si>
  <si>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</si>
  <si>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</si>
  <si>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</si>
  <si>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</si>
  <si>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</si>
  <si>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</si>
  <si>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</si>
  <si>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</si>
  <si>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</si>
  <si>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</si>
  <si>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</si>
  <si>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</si>
  <si>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</si>
  <si>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</si>
  <si>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</si>
  <si>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</si>
  <si>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</si>
  <si>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</si>
  <si>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</si>
  <si>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</si>
  <si>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</si>
  <si>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</si>
  <si>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</si>
  <si>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</si>
  <si>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</si>
  <si>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</si>
  <si>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</si>
  <si>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</si>
  <si>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</si>
  <si>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</si>
  <si>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</si>
  <si>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</si>
  <si>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</si>
  <si>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</si>
  <si>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</si>
  <si>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</si>
  <si>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</si>
  <si>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</si>
  <si>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</si>
  <si>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</si>
  <si>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</si>
  <si>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</si>
  <si>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</si>
  <si>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</si>
  <si>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</si>
  <si>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</si>
  <si>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</si>
  <si>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</si>
  <si>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</si>
  <si>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</si>
  <si>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</si>
  <si>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</si>
  <si>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</si>
  <si>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</si>
  <si>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</si>
  <si>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</si>
  <si>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</si>
  <si>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</si>
  <si>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</si>
  <si>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</si>
  <si>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</si>
  <si>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</si>
  <si>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</si>
  <si>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</si>
  <si>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</si>
  <si>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</si>
  <si>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</si>
  <si>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</si>
  <si>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</si>
  <si>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</si>
  <si>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</si>
  <si>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</si>
  <si>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</si>
  <si>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</si>
  <si>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</si>
  <si>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</si>
  <si>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</si>
  <si>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</si>
  <si>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</si>
  <si>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</si>
  <si>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</si>
  <si>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</si>
  <si>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</si>
  <si>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</si>
  <si>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</si>
  <si>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</si>
  <si>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</si>
  <si>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</si>
  <si>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</si>
  <si>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</si>
  <si>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</si>
  <si>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</si>
  <si>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</si>
  <si>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</si>
  <si>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</si>
  <si>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</si>
  <si>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</si>
  <si>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</si>
  <si>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</si>
  <si>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</si>
  <si>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</si>
  <si>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</si>
  <si>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</si>
  <si>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</si>
  <si>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</si>
  <si>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</si>
  <si>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</si>
  <si>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</si>
  <si>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</si>
  <si>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</si>
  <si>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</si>
  <si>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</si>
  <si>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</si>
  <si>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</si>
  <si>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</si>
  <si>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</si>
  <si>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</si>
  <si>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</si>
  <si>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</si>
  <si>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</si>
  <si>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</si>
  <si>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</si>
  <si>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</si>
  <si>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</si>
  <si>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</si>
  <si>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</si>
  <si>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</si>
  <si>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</si>
  <si>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</si>
  <si>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</si>
  <si>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</si>
  <si>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</si>
  <si>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</si>
  <si>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</si>
  <si>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</si>
  <si>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</si>
  <si>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</si>
  <si>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</si>
  <si>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</si>
  <si>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</si>
  <si>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</si>
  <si>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</si>
  <si>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</si>
  <si>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</si>
  <si>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</si>
  <si>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</si>
  <si>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</si>
  <si>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</si>
  <si>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</si>
  <si>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</si>
  <si>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</si>
  <si>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</si>
  <si>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</si>
  <si>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</si>
  <si>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</si>
  <si>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</si>
  <si>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</si>
  <si>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</si>
  <si>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</si>
  <si>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</si>
  <si>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</si>
  <si>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</si>
  <si>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</si>
  <si>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</si>
  <si>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</si>
  <si>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</si>
  <si>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</si>
  <si>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</si>
  <si>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</si>
  <si>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</si>
  <si>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</si>
  <si>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</si>
  <si>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</si>
  <si>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</si>
  <si>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</si>
  <si>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</si>
  <si>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</si>
  <si>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</si>
  <si>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</si>
  <si>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</si>
  <si>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</si>
  <si>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</si>
  <si>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</si>
  <si>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</si>
  <si>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</si>
  <si>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</si>
  <si>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</si>
  <si>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</si>
  <si>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</si>
  <si>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</si>
  <si>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</si>
  <si>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</si>
  <si>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</si>
  <si>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</si>
  <si>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</si>
  <si>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</si>
  <si>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</si>
  <si>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</si>
  <si>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</si>
  <si>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</si>
  <si>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</si>
  <si>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</si>
  <si>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</si>
  <si>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</si>
  <si>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</si>
  <si>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</si>
  <si>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</si>
  <si>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</si>
  <si>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</si>
  <si>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</si>
  <si>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</si>
  <si>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</si>
  <si>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</si>
  <si>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</si>
  <si>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</si>
  <si>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</si>
  <si>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</si>
  <si>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</si>
  <si>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</si>
  <si>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</si>
  <si>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</si>
  <si>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</si>
  <si>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</si>
  <si>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</si>
  <si>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</si>
  <si>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</si>
  <si>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</si>
  <si>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</si>
  <si>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</si>
  <si>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</si>
  <si>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</si>
  <si>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</si>
  <si>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</si>
  <si>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</si>
  <si>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</si>
  <si>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</si>
  <si>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</si>
  <si>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</si>
  <si>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</si>
  <si>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</si>
  <si>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</si>
  <si>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</si>
  <si>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</si>
  <si>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</si>
  <si>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</si>
  <si>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</si>
  <si>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</si>
  <si>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</si>
  <si>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</si>
  <si>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</si>
  <si>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</si>
  <si>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</si>
  <si>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</si>
  <si>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</si>
  <si>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</si>
  <si>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</si>
  <si>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</si>
  <si>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</si>
  <si>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</si>
  <si>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</si>
  <si>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</si>
  <si>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</si>
  <si>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</si>
  <si>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</si>
  <si>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</si>
  <si>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</si>
  <si>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</si>
  <si>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</si>
  <si>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</si>
  <si>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</si>
  <si>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</si>
  <si>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</si>
  <si>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</si>
  <si>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</si>
  <si>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</si>
  <si>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</si>
  <si>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</si>
  <si>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</si>
  <si>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</si>
  <si>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</si>
  <si>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</si>
  <si>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</si>
  <si>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</si>
  <si>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</si>
  <si>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</si>
  <si>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</si>
  <si>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</si>
  <si>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</si>
  <si>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</si>
  <si>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</si>
  <si>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</si>
  <si>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</si>
  <si>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</si>
  <si>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</si>
  <si>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</si>
  <si>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</si>
  <si>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</si>
  <si>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</si>
  <si>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</si>
  <si>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</si>
  <si>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</si>
  <si>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</si>
  <si>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</si>
  <si>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</si>
  <si>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</si>
  <si>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</si>
  <si>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</si>
  <si>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</si>
  <si>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</si>
  <si>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</si>
  <si>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</si>
  <si>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</si>
  <si>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</si>
  <si>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</si>
  <si>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</si>
  <si>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</si>
  <si>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</si>
  <si>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</si>
  <si>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</si>
  <si>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</si>
  <si>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</si>
  <si>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</si>
  <si>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</si>
  <si>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</si>
  <si>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</si>
  <si>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</si>
  <si>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</si>
  <si>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</si>
  <si>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</si>
  <si>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</si>
  <si>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</si>
  <si>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</si>
  <si>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</si>
  <si>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</si>
  <si>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</si>
  <si>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</si>
  <si>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</si>
  <si>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</si>
  <si>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</si>
  <si>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</si>
  <si>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</si>
  <si>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</si>
  <si>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</si>
  <si>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</si>
  <si>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</si>
  <si>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</si>
  <si>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</si>
  <si>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</si>
  <si>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</si>
  <si>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</si>
  <si>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</si>
  <si>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</si>
  <si>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</si>
  <si>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</si>
  <si>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</si>
  <si>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</si>
  <si>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</si>
  <si>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</si>
  <si>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</si>
  <si>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</si>
  <si>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</si>
  <si>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</si>
  <si>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</si>
  <si>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</si>
  <si>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</si>
  <si>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</si>
  <si>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</si>
  <si>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</si>
  <si>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</si>
  <si>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</si>
  <si>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</si>
  <si>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</si>
  <si>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</si>
  <si>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</si>
  <si>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</si>
  <si>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</si>
  <si>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</si>
  <si>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</si>
  <si>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</si>
  <si>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</si>
  <si>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</si>
  <si>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</si>
  <si>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</si>
  <si>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</si>
  <si>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</si>
  <si>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</si>
  <si>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</si>
  <si>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</si>
  <si>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</si>
  <si>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</si>
  <si>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</si>
  <si>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</si>
  <si>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</si>
  <si>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</si>
  <si>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</si>
  <si>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</si>
  <si>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</si>
  <si>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</si>
  <si>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</si>
  <si>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</si>
  <si>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</si>
  <si>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</si>
  <si>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</si>
  <si>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</si>
  <si>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</si>
  <si>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</si>
  <si>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</si>
  <si>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</si>
  <si>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</si>
  <si>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</si>
  <si>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</si>
  <si>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</si>
  <si>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</si>
  <si>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</si>
  <si>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</si>
  <si>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</si>
  <si>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</si>
  <si>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</si>
  <si>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</si>
  <si>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</si>
  <si>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</si>
  <si>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</si>
  <si>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</si>
  <si>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</si>
  <si>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</si>
  <si>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</si>
  <si>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</si>
  <si>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</si>
  <si>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</si>
  <si>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</si>
  <si>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</si>
  <si>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</si>
  <si>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</si>
  <si>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</si>
  <si>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</si>
  <si>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</si>
  <si>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</si>
  <si>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</si>
  <si>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</si>
  <si>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</si>
  <si>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</si>
  <si>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</si>
  <si>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</si>
  <si>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</si>
  <si>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</si>
  <si>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</si>
  <si>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</si>
  <si>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</si>
  <si>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</si>
  <si>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</si>
  <si>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</si>
  <si>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</si>
  <si>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</si>
  <si>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</si>
  <si>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</si>
  <si>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</si>
  <si>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</si>
  <si>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</si>
  <si>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</si>
  <si>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</si>
  <si>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</si>
  <si>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</si>
  <si>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</si>
  <si>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</si>
  <si>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</si>
  <si>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</si>
  <si>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</si>
  <si>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</si>
  <si>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</si>
  <si>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</si>
  <si>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</si>
  <si>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</si>
  <si>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</si>
  <si>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</si>
  <si>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</si>
  <si>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</si>
  <si>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</si>
  <si>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</si>
  <si>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</si>
  <si>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</si>
  <si>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</si>
  <si>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</si>
  <si>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</si>
  <si>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</si>
  <si>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</si>
  <si>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</si>
  <si>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</si>
  <si>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</si>
  <si>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</si>
  <si>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</si>
  <si>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</si>
  <si>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</si>
  <si>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</si>
  <si>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</si>
  <si>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</si>
  <si>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</si>
  <si>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</si>
  <si>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</si>
  <si>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</si>
  <si>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</si>
  <si>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</si>
  <si>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</si>
  <si>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</si>
  <si>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</si>
  <si>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</si>
  <si>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</si>
  <si>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</si>
  <si>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</si>
  <si>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</si>
  <si>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</si>
  <si>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</si>
  <si>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</si>
  <si>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</si>
  <si>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</si>
  <si>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</si>
  <si>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</si>
  <si>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</si>
  <si>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</si>
  <si>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</si>
  <si>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</si>
  <si>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</si>
  <si>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</si>
  <si>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</si>
  <si>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</si>
  <si>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</si>
  <si>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</si>
  <si>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</si>
  <si>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</si>
  <si>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</si>
  <si>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</si>
  <si>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</si>
  <si>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</si>
  <si>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</si>
  <si>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</si>
  <si>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</si>
  <si>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</si>
  <si>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</si>
  <si>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</si>
  <si>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</si>
  <si>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</si>
  <si>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</si>
  <si>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</si>
  <si>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</si>
  <si>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</si>
  <si>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</si>
  <si>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</si>
  <si>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</si>
  <si>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</si>
  <si>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</si>
  <si>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</si>
  <si>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</si>
  <si>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</si>
  <si>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</si>
  <si>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</si>
  <si>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</si>
  <si>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</si>
  <si>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</si>
  <si>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</si>
  <si>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</si>
  <si>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</si>
  <si>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</si>
  <si>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</si>
  <si>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</si>
  <si>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</si>
  <si>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</si>
  <si>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</si>
  <si>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</si>
  <si>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</si>
  <si>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</si>
  <si>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</si>
  <si>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</si>
  <si>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</si>
  <si>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</si>
  <si>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</si>
  <si>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</si>
  <si>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</si>
  <si>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</si>
  <si>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</si>
  <si>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</si>
  <si>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</si>
  <si>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</si>
  <si>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</si>
  <si>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</si>
  <si>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</si>
  <si>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</si>
  <si>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</si>
  <si>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</si>
  <si>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</si>
  <si>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</si>
  <si>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</si>
  <si>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</si>
  <si>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</si>
  <si>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</si>
  <si>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</si>
  <si>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</si>
  <si>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</si>
  <si>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</si>
  <si>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</si>
  <si>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</si>
  <si>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</si>
  <si>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</si>
  <si>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</si>
  <si>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</si>
  <si>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</si>
  <si>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</si>
  <si>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</si>
  <si>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</si>
  <si>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</si>
  <si>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</si>
  <si>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</si>
  <si>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</si>
  <si>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</si>
  <si>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</si>
  <si>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</si>
  <si>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</si>
  <si>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</si>
  <si>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</si>
  <si>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</si>
  <si>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</si>
  <si>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</si>
  <si>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</si>
  <si>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</si>
  <si>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</si>
  <si>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</si>
  <si>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</si>
  <si>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</si>
  <si>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</si>
  <si>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</si>
  <si>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</si>
  <si>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</si>
  <si>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</si>
  <si>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</si>
  <si>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</si>
  <si>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</si>
  <si>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</si>
  <si>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</si>
  <si>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</si>
  <si>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</si>
  <si>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</si>
  <si>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</si>
  <si>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</si>
  <si>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</si>
  <si>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</si>
  <si>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</si>
  <si>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</si>
  <si>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</si>
  <si>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</si>
  <si>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</si>
  <si>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</si>
  <si>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</si>
  <si>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</si>
  <si>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</si>
  <si>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</si>
  <si>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</si>
  <si>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</si>
  <si>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</si>
  <si>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</si>
  <si>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</si>
  <si>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</si>
  <si>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</si>
  <si>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</si>
  <si>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</si>
  <si>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</si>
  <si>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</si>
  <si>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</si>
  <si>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</si>
  <si>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</si>
  <si>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</si>
  <si>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</si>
  <si>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</si>
  <si>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</si>
  <si>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</si>
  <si>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</si>
  <si>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</si>
  <si>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</si>
  <si>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</si>
  <si>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</si>
  <si>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</si>
  <si>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</si>
  <si>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</si>
  <si>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</si>
  <si>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</si>
  <si>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</si>
  <si>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</si>
  <si>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</si>
  <si>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</si>
  <si>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</si>
  <si>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</si>
  <si>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</si>
  <si>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</si>
  <si>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</si>
  <si>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</si>
  <si>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</si>
  <si>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</si>
  <si>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</si>
  <si>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</si>
  <si>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</si>
  <si>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</si>
  <si>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</si>
  <si>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</si>
  <si>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</si>
  <si>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</si>
  <si>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</si>
  <si>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</si>
  <si>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</si>
  <si>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</si>
  <si>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</si>
  <si>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</si>
  <si>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</si>
  <si>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</si>
  <si>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</si>
  <si>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</si>
  <si>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</si>
  <si>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</si>
  <si>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</si>
  <si>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</si>
  <si>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</si>
  <si>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</si>
  <si>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</si>
  <si>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</si>
  <si>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</si>
  <si>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</si>
  <si>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</si>
  <si>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</si>
  <si>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</si>
  <si>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</si>
  <si>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</si>
  <si>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</si>
  <si>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</si>
  <si>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</si>
  <si>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</si>
  <si>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</si>
  <si>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</si>
  <si>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</si>
  <si>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</si>
  <si>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</si>
  <si>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</si>
  <si>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</si>
  <si>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</si>
  <si>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</si>
  <si>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</si>
  <si>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</si>
  <si>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</si>
  <si>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</si>
  <si>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</si>
  <si>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</si>
  <si>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</si>
  <si>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</si>
  <si>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</si>
  <si>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</si>
  <si>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</si>
  <si>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</si>
  <si>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</si>
  <si>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</si>
  <si>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</si>
  <si>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</si>
  <si>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</si>
  <si>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</si>
  <si>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</si>
  <si>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</si>
  <si>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</si>
  <si>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</si>
  <si>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</si>
  <si>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</si>
  <si>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</si>
  <si>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</si>
  <si>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</si>
  <si>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</si>
  <si>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</si>
  <si>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</si>
  <si>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</si>
  <si>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</si>
  <si>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</si>
  <si>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</si>
  <si>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</si>
  <si>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</si>
  <si>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</si>
  <si>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</si>
  <si>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</si>
  <si>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</si>
  <si>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</si>
  <si>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</si>
  <si>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</si>
  <si>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</si>
  <si>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</si>
  <si>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</si>
  <si>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</si>
  <si>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</si>
  <si>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</si>
  <si>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</si>
  <si>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</si>
  <si>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</si>
  <si>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</si>
  <si>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</si>
  <si>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</si>
  <si>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</si>
  <si>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</si>
  <si>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</si>
  <si>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</si>
  <si>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</si>
  <si>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</si>
  <si>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</si>
  <si>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</si>
  <si>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</si>
  <si>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</si>
  <si>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</si>
  <si>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</si>
  <si>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</si>
  <si>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</si>
  <si>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</si>
  <si>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</si>
  <si>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</si>
  <si>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</si>
  <si>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</si>
  <si>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</si>
  <si>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</si>
  <si>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</si>
  <si>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</si>
  <si>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</si>
  <si>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</si>
  <si>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</si>
  <si>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</si>
  <si>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</si>
  <si>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</si>
  <si>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</si>
  <si>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</si>
  <si>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</si>
  <si>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</si>
  <si>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</si>
  <si>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</si>
  <si>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</si>
  <si>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</si>
  <si>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</si>
  <si>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</si>
  <si>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</si>
  <si>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</si>
  <si>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</si>
  <si>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</si>
  <si>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</si>
  <si>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</si>
  <si>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</si>
  <si>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</si>
  <si>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</si>
  <si>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</si>
  <si>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</si>
  <si>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</si>
  <si>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</si>
  <si>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</si>
  <si>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</si>
  <si>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</si>
  <si>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</si>
  <si>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</si>
  <si>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</si>
  <si>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</si>
  <si>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</si>
  <si>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</si>
  <si>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</si>
  <si>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</si>
  <si>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</si>
  <si>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</si>
  <si>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</si>
  <si>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</si>
  <si>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</si>
  <si>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</si>
  <si>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</si>
  <si>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</si>
  <si>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</si>
  <si>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</si>
  <si>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</si>
  <si>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</si>
  <si>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</si>
  <si>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</si>
  <si>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</si>
  <si>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</si>
  <si>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</si>
  <si>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</si>
  <si>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</si>
  <si>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</si>
  <si>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</si>
  <si>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</si>
  <si>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</si>
  <si>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</si>
  <si>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</si>
  <si>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</si>
  <si>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</si>
  <si>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</si>
  <si>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</si>
  <si>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</si>
  <si>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</si>
  <si>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</si>
  <si>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</si>
  <si>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</si>
  <si>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</si>
  <si>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</si>
  <si>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</si>
  <si>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</si>
  <si>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</si>
  <si>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</si>
  <si>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</si>
  <si>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</si>
  <si>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</si>
  <si>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</si>
  <si>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</si>
  <si>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</si>
  <si>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</si>
  <si>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</si>
  <si>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</si>
  <si>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</si>
  <si>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</si>
  <si>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</si>
  <si>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</si>
  <si>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</si>
  <si>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</si>
  <si>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</si>
  <si>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</si>
  <si>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</si>
  <si>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</si>
  <si>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</si>
  <si>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</si>
  <si>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</si>
  <si>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</si>
  <si>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</si>
  <si>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</si>
  <si>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</si>
  <si>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</si>
  <si>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</si>
  <si>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</si>
  <si>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</si>
  <si>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</si>
  <si>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</si>
  <si>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</si>
  <si>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</si>
  <si>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</si>
  <si>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</si>
  <si>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</si>
  <si>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</si>
  <si>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</si>
  <si>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</si>
  <si>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</si>
  <si>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</si>
  <si>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</si>
  <si>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</si>
  <si>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</si>
  <si>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</si>
  <si>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</si>
  <si>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</si>
  <si>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</si>
  <si>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</si>
  <si>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</si>
  <si>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</si>
  <si>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</si>
  <si>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</si>
  <si>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</si>
  <si>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</si>
  <si>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</si>
  <si>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</si>
  <si>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</si>
  <si>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</si>
  <si>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</si>
  <si>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</si>
  <si>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</si>
  <si>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</si>
  <si>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</si>
  <si>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</si>
  <si>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</si>
  <si>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</si>
  <si>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</si>
  <si>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</si>
  <si>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</si>
  <si>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</si>
  <si>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</si>
  <si>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</si>
  <si>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</si>
  <si>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</si>
  <si>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</si>
  <si>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</si>
  <si>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</si>
  <si>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</si>
  <si>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</si>
  <si>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</si>
  <si>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</si>
  <si>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</si>
  <si>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</si>
  <si>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</si>
  <si>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</si>
  <si>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</si>
  <si>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</si>
  <si>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</si>
  <si>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</si>
  <si>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</si>
  <si>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</si>
  <si>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</si>
  <si>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</si>
  <si>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</si>
  <si>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</si>
  <si>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</si>
  <si>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</si>
  <si>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</si>
  <si>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</si>
  <si>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</si>
  <si>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</si>
  <si>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</si>
  <si>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</si>
  <si>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</si>
  <si>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</si>
  <si>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</si>
  <si>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</si>
  <si>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</si>
  <si>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</si>
  <si>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</si>
  <si>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</si>
  <si>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</si>
  <si>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</si>
  <si>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</si>
  <si>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</si>
  <si>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</si>
  <si>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</si>
  <si>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</si>
  <si>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</si>
  <si>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</si>
  <si>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</si>
  <si>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</si>
  <si>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</si>
  <si>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</si>
  <si>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</si>
  <si>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</si>
  <si>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</si>
  <si>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</si>
  <si>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</si>
  <si>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</si>
  <si>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</si>
  <si>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</si>
  <si>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</si>
  <si>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</si>
  <si>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</si>
  <si>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</si>
  <si>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</si>
  <si>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</si>
  <si>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</si>
  <si>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</si>
  <si>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</si>
  <si>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</si>
  <si>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</si>
  <si>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</si>
  <si>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</si>
  <si>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</si>
  <si>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</si>
  <si>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</si>
  <si>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</si>
  <si>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</si>
  <si>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</si>
  <si>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</si>
  <si>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</si>
  <si>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</si>
  <si>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</si>
  <si>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</si>
  <si>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</si>
  <si>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</si>
  <si>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</si>
  <si>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</si>
  <si>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</si>
  <si>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</si>
  <si>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</si>
  <si>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</si>
  <si>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</si>
  <si>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</si>
  <si>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</si>
  <si>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</si>
  <si>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</si>
  <si>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</si>
  <si>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</si>
  <si>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</si>
  <si>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</si>
  <si>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</si>
  <si>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</si>
  <si>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</si>
  <si>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</si>
  <si>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</si>
  <si>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</si>
  <si>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</si>
  <si>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</si>
  <si>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</si>
  <si>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</si>
  <si>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</si>
  <si>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</si>
  <si>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</si>
  <si>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</si>
  <si>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</si>
  <si>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</si>
  <si>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</si>
  <si>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</si>
  <si>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</si>
  <si>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</si>
  <si>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</si>
  <si>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</si>
  <si>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</si>
  <si>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</si>
  <si>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</si>
  <si>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</si>
  <si>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</si>
  <si>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</si>
  <si>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</si>
  <si>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</si>
  <si>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</si>
  <si>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</si>
  <si>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</si>
  <si>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</si>
  <si>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</si>
  <si>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</si>
  <si>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</si>
  <si>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</si>
  <si>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</si>
  <si>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</si>
  <si>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</si>
  <si>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</si>
  <si>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</si>
  <si>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</si>
  <si>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</si>
  <si>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</si>
  <si>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</si>
  <si>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</si>
  <si>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</si>
  <si>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</si>
  <si>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</si>
  <si>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</si>
  <si>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</si>
  <si>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</si>
  <si>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</si>
  <si>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</si>
  <si>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</si>
  <si>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</si>
  <si>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</si>
  <si>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</si>
  <si>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</si>
  <si>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</si>
  <si>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</si>
  <si>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</si>
  <si>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</si>
  <si>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</si>
  <si>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</si>
  <si>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</si>
  <si>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</si>
  <si>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</si>
  <si>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</si>
  <si>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</si>
  <si>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</si>
  <si>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</si>
  <si>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</si>
  <si>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</si>
  <si>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</si>
  <si>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</si>
  <si>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</si>
  <si>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</si>
  <si>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</si>
  <si>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</si>
  <si>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</si>
  <si>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</si>
  <si>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</si>
  <si>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</si>
  <si>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</si>
  <si>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</si>
  <si>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</si>
  <si>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</si>
  <si>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</si>
  <si>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</si>
  <si>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</si>
  <si>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</si>
  <si>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</si>
  <si>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</si>
  <si>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</si>
  <si>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</si>
  <si>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</si>
  <si>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</si>
  <si>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</si>
  <si>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</si>
  <si>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</si>
  <si>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</si>
  <si>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</si>
  <si>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</si>
  <si>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</si>
  <si>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</si>
  <si>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</si>
  <si>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</si>
  <si>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</si>
  <si>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</si>
  <si>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</si>
  <si>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</si>
  <si>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</si>
  <si>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</si>
  <si>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</si>
  <si>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</si>
  <si>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</si>
  <si>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</si>
  <si>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</si>
  <si>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</si>
  <si>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</si>
  <si>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</si>
  <si>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</si>
  <si>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</si>
  <si>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</si>
  <si>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</si>
  <si>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</si>
  <si>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</si>
  <si>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</si>
  <si>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</si>
  <si>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</si>
  <si>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</si>
  <si>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</si>
  <si>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</si>
  <si>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</si>
  <si>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</si>
  <si>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</si>
  <si>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</si>
  <si>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</si>
  <si>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</si>
  <si>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</si>
  <si>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</si>
  <si>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</si>
  <si>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</si>
  <si>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</si>
  <si>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</si>
  <si>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</si>
  <si>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</si>
  <si>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</si>
  <si>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</si>
  <si>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</si>
  <si>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</si>
  <si>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</si>
  <si>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</si>
  <si>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</si>
  <si>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</si>
  <si>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</si>
  <si>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</si>
  <si>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</si>
  <si>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</si>
  <si>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</si>
  <si>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</si>
  <si>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</si>
  <si>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</si>
  <si>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</si>
  <si>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</si>
  <si>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</si>
  <si>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</si>
  <si>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</si>
  <si>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</si>
  <si>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</si>
  <si>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</si>
  <si>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</si>
  <si>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</si>
  <si>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</si>
  <si>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</si>
  <si>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</si>
  <si>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</si>
  <si>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</si>
  <si>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</si>
  <si>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</si>
  <si>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</si>
  <si>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</si>
  <si>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</si>
  <si>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</si>
  <si>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</si>
  <si>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</si>
  <si>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</si>
  <si>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</si>
  <si>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</si>
  <si>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</si>
  <si>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</si>
  <si>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</si>
  <si>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</si>
  <si>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</si>
  <si>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</si>
  <si>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</si>
  <si>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</si>
  <si>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</si>
  <si>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</si>
  <si>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</si>
  <si>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</si>
  <si>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</si>
  <si>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</si>
  <si>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</si>
  <si>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</si>
  <si>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</si>
  <si>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</si>
  <si>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</si>
  <si>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</si>
  <si>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</si>
  <si>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</si>
  <si>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</si>
  <si>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</si>
  <si>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</si>
  <si>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</si>
  <si>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</si>
  <si>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</si>
  <si>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</si>
  <si>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</si>
  <si>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</si>
  <si>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</si>
  <si>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</si>
  <si>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</si>
  <si>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</si>
  <si>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</si>
  <si>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</si>
  <si>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</si>
  <si>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</si>
  <si>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</si>
  <si>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</si>
  <si>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</si>
  <si>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</si>
  <si>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</si>
  <si>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</si>
  <si>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</si>
  <si>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</si>
  <si>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</si>
  <si>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</si>
  <si>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</si>
  <si>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</si>
  <si>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</si>
  <si>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</si>
  <si>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</si>
  <si>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</si>
  <si>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</si>
  <si>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</si>
  <si>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</si>
  <si>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</si>
  <si>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</si>
  <si>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</si>
  <si>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</si>
  <si>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</si>
  <si>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</si>
  <si>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</si>
  <si>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</si>
  <si>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</si>
  <si>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</si>
  <si>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</si>
  <si>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</si>
  <si>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</si>
  <si>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</si>
  <si>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</si>
  <si>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</si>
  <si>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</si>
  <si>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</si>
  <si>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</si>
  <si>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</si>
  <si>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</si>
  <si>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</si>
  <si>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</si>
  <si>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</si>
  <si>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</si>
  <si>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</si>
  <si>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</si>
  <si>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</si>
  <si>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</si>
  <si>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</si>
  <si>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</si>
  <si>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</si>
  <si>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</si>
  <si>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</si>
  <si>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</si>
  <si>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</si>
  <si>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</si>
  <si>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</si>
  <si>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</si>
  <si>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</si>
  <si>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</si>
  <si>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</si>
  <si>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</si>
  <si>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</si>
  <si>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</si>
  <si>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</si>
  <si>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</si>
  <si>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</si>
  <si>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</si>
  <si>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</si>
  <si>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</si>
  <si>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</si>
  <si>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</si>
  <si>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</si>
  <si>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</si>
  <si>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</si>
  <si>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</si>
  <si>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</si>
  <si>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</si>
  <si>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</si>
  <si>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</si>
  <si>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</si>
  <si>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</si>
  <si>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</si>
  <si>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</si>
  <si>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</si>
  <si>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</si>
  <si>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</si>
  <si>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</si>
  <si>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</si>
  <si>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</si>
  <si>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</si>
  <si>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</si>
  <si>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</si>
  <si>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</si>
  <si>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</si>
  <si>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</si>
  <si>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</si>
  <si>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</si>
  <si>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</si>
  <si>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</si>
  <si>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</si>
  <si>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</si>
  <si>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</si>
  <si>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</si>
  <si>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</si>
  <si>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</si>
  <si>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</si>
  <si>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</si>
  <si>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</si>
  <si>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</si>
  <si>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</si>
  <si>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</si>
  <si>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</si>
  <si>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</si>
  <si>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</si>
  <si>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</si>
  <si>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</si>
  <si>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</si>
  <si>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</si>
  <si>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</si>
  <si>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</si>
  <si>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</si>
  <si>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</si>
  <si>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</si>
  <si>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</si>
  <si>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</si>
  <si>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</si>
  <si>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</si>
  <si>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</si>
  <si>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</si>
  <si>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</si>
  <si>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</si>
  <si>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</si>
  <si>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</si>
  <si>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</si>
  <si>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</si>
  <si>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</si>
  <si>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</si>
  <si>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</si>
  <si>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</si>
  <si>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</si>
  <si>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</si>
  <si>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</si>
  <si>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</si>
  <si>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</si>
  <si>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</si>
  <si>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</si>
  <si>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</si>
  <si>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</si>
  <si>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</si>
  <si>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</si>
  <si>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</si>
  <si>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</si>
  <si>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</si>
  <si>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</si>
  <si>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</si>
  <si>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</si>
  <si>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</si>
  <si>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</si>
  <si>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</si>
  <si>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</si>
  <si>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</si>
  <si>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</si>
  <si>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</si>
  <si>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</si>
  <si>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</si>
  <si>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</si>
  <si>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</si>
  <si>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</si>
  <si>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</si>
  <si>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</si>
  <si>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</si>
  <si>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</si>
  <si>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</si>
  <si>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</si>
  <si>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</si>
  <si>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</si>
  <si>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</si>
  <si>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</si>
  <si>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</si>
  <si>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</si>
  <si>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</si>
  <si>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</si>
  <si>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</si>
  <si>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</si>
  <si>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</si>
  <si>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</si>
  <si>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</si>
  <si>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</si>
  <si>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</si>
  <si>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</si>
  <si>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</si>
  <si>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</si>
  <si>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</si>
  <si>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</si>
  <si>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</si>
  <si>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</si>
  <si>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</si>
  <si>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</si>
  <si>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</si>
  <si>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</si>
  <si>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</si>
  <si>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</si>
  <si>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</si>
  <si>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</si>
  <si>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</si>
  <si>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</si>
  <si>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</si>
  <si>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</si>
  <si>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</si>
  <si>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</si>
  <si>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</si>
  <si>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</si>
  <si>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</si>
  <si>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</si>
  <si>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</si>
  <si>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</si>
  <si>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</si>
  <si>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</si>
  <si>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</si>
  <si>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</si>
  <si>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</si>
  <si>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</si>
  <si>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</si>
  <si>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</si>
  <si>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</si>
  <si>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</si>
  <si>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</si>
  <si>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</si>
  <si>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</si>
  <si>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</si>
  <si>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</si>
  <si>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</si>
  <si>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</si>
  <si>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</si>
  <si>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</si>
  <si>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</si>
  <si>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</si>
  <si>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</si>
  <si>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</si>
  <si>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</si>
  <si>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</si>
  <si>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</si>
  <si>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</si>
  <si>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</si>
  <si>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</si>
  <si>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</si>
  <si>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</si>
  <si>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</si>
  <si>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</si>
  <si>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</si>
  <si>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</si>
  <si>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</si>
  <si>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</si>
  <si>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</si>
  <si>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</si>
  <si>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</si>
  <si>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</si>
  <si>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</si>
  <si>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</si>
  <si>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</si>
  <si>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</si>
  <si>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</si>
  <si>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</si>
  <si>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</si>
  <si>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</si>
  <si>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</si>
  <si>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</si>
  <si>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</si>
  <si>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</si>
  <si>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</si>
  <si>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</si>
  <si>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</si>
  <si>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</si>
  <si>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</si>
  <si>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</si>
  <si>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</si>
  <si>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</si>
  <si>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</si>
  <si>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</si>
  <si>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</si>
  <si>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</si>
  <si>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</si>
  <si>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</si>
  <si>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</si>
  <si>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</si>
  <si>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</si>
  <si>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</si>
  <si>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</si>
  <si>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</si>
  <si>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</si>
  <si>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</si>
  <si>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</si>
  <si>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</si>
  <si>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</si>
  <si>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</si>
  <si>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</si>
  <si>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</si>
  <si>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</si>
  <si>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</si>
  <si>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</si>
  <si>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</si>
  <si>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</si>
  <si>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</si>
  <si>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</si>
  <si>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</si>
  <si>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</si>
  <si>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</si>
  <si>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</si>
  <si>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</si>
  <si>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</si>
  <si>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</si>
  <si>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</si>
  <si>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</si>
  <si>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</si>
  <si>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</si>
  <si>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</si>
  <si>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</si>
  <si>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</si>
  <si>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</si>
  <si>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</si>
  <si>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</si>
  <si>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</si>
  <si>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</si>
  <si>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</si>
  <si>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</si>
  <si>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</si>
  <si>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</si>
  <si>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</si>
  <si>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</si>
  <si>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</si>
  <si>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</si>
  <si>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</si>
  <si>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</si>
  <si>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</si>
  <si>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</si>
  <si>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</si>
  <si>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</si>
  <si>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</si>
  <si>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</si>
  <si>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</si>
  <si>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</si>
  <si>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</si>
  <si>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</si>
  <si>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</si>
  <si>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</si>
  <si>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</si>
  <si>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</si>
  <si>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</si>
  <si>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</si>
  <si>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</si>
  <si>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</si>
  <si>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</si>
  <si>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</si>
  <si>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</si>
  <si>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</si>
  <si>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</si>
  <si>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</si>
  <si>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</si>
  <si>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</si>
  <si>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</si>
  <si>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</si>
  <si>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</si>
  <si>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</si>
  <si>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</si>
  <si>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</si>
  <si>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</si>
  <si>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</si>
  <si>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</si>
  <si>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</si>
  <si>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</si>
  <si>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</si>
  <si>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</si>
  <si>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</si>
  <si>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</si>
  <si>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</si>
  <si>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</si>
  <si>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</si>
  <si>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</si>
  <si>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</si>
  <si>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</si>
  <si>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</si>
  <si>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</si>
  <si>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</si>
  <si>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</si>
  <si>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</si>
  <si>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</si>
  <si>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</si>
  <si>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</si>
  <si>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</si>
  <si>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</si>
  <si>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</si>
  <si>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</si>
  <si>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</si>
  <si>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</si>
  <si>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</si>
  <si>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</si>
  <si>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</si>
  <si>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</si>
  <si>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</si>
  <si>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</si>
  <si>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</si>
  <si>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</si>
  <si>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</si>
  <si>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</si>
  <si>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</si>
  <si>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</si>
  <si>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</si>
  <si>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</si>
  <si>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</si>
  <si>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</si>
  <si>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</si>
  <si>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</si>
  <si>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</si>
  <si>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</si>
  <si>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</si>
  <si>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</si>
  <si>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</si>
  <si>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</si>
  <si>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</si>
  <si>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</si>
  <si>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</si>
  <si>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</si>
  <si>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</si>
  <si>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</si>
  <si>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</si>
  <si>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</si>
  <si>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</si>
  <si>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</si>
  <si>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</si>
  <si>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</si>
  <si>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</si>
  <si>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</si>
  <si>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</si>
  <si>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</si>
  <si>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</si>
  <si>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</si>
  <si>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</si>
  <si>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</si>
  <si>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</si>
  <si>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</si>
  <si>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</si>
  <si>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</si>
  <si>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</si>
  <si>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</si>
  <si>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</si>
  <si>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</si>
  <si>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</si>
  <si>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</si>
  <si>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</si>
  <si>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</si>
  <si>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</si>
  <si>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</si>
  <si>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</si>
  <si>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</si>
  <si>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</si>
  <si>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</si>
  <si>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</si>
  <si>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</si>
  <si>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</si>
  <si>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</si>
  <si>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</si>
  <si>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</si>
  <si>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</si>
  <si>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</si>
  <si>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</si>
  <si>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</si>
  <si>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</si>
  <si>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</si>
  <si>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</si>
  <si>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</si>
  <si>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</si>
  <si>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</si>
  <si>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</si>
  <si>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</si>
  <si>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</si>
  <si>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</si>
  <si>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</si>
  <si>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</si>
  <si>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</si>
  <si>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</si>
  <si>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</si>
  <si>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</si>
  <si>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</si>
  <si>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</si>
  <si>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</si>
  <si>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</si>
  <si>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</si>
  <si>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</si>
  <si>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</si>
  <si>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</si>
  <si>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</si>
  <si>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</si>
  <si>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</si>
  <si>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</si>
  <si>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</si>
  <si>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</si>
  <si>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</si>
  <si>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</si>
  <si>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</si>
  <si>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</si>
  <si>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</si>
  <si>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</si>
  <si>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</si>
  <si>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</si>
  <si>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</si>
  <si>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</si>
  <si>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</si>
  <si>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</si>
  <si>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</si>
  <si>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</si>
  <si>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</si>
  <si>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</si>
  <si>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</si>
  <si>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</si>
  <si>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</si>
  <si>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</si>
  <si>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</si>
  <si>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</si>
  <si>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</si>
  <si>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</si>
  <si>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</si>
  <si>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</si>
  <si>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</si>
  <si>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</si>
  <si>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</si>
  <si>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</si>
  <si>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</si>
  <si>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</si>
  <si>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</si>
  <si>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</si>
  <si>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</si>
  <si>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</si>
  <si>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</si>
  <si>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</si>
  <si>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</si>
  <si>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</si>
  <si>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</si>
  <si>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</si>
  <si>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</si>
  <si>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</si>
  <si>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</si>
  <si>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</si>
  <si>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</si>
  <si>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</si>
  <si>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</si>
  <si>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</si>
  <si>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</si>
  <si>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</si>
  <si>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</si>
  <si>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</si>
  <si>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</si>
  <si>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</si>
  <si>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</si>
  <si>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</si>
  <si>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</si>
  <si>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</si>
  <si>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</si>
  <si>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</si>
  <si>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</si>
  <si>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</si>
  <si>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</si>
  <si>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</si>
  <si>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</si>
  <si>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</si>
  <si>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</si>
  <si>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</si>
  <si>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</si>
  <si>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</si>
  <si>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</si>
  <si>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</si>
  <si>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</si>
  <si>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</si>
  <si>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</si>
  <si>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</si>
  <si>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</si>
  <si>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</si>
  <si>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</si>
  <si>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</si>
  <si>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</si>
  <si>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</si>
  <si>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</si>
  <si>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</si>
  <si>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</si>
  <si>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</si>
  <si>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</si>
  <si>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</si>
  <si>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</si>
  <si>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</si>
  <si>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</si>
  <si>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</si>
  <si>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</si>
  <si>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</si>
  <si>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</si>
  <si>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</si>
  <si>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</si>
  <si>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</si>
  <si>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</si>
  <si>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</si>
  <si>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</si>
  <si>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</si>
  <si>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</si>
  <si>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</si>
  <si>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</si>
  <si>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</si>
  <si>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</si>
  <si>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</si>
  <si>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</si>
  <si>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</si>
  <si>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</si>
  <si>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</si>
  <si>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</si>
  <si>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</si>
  <si>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</si>
  <si>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</si>
  <si>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</si>
  <si>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</si>
  <si>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</si>
  <si>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</si>
  <si>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</si>
  <si>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</si>
  <si>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</si>
  <si>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</si>
  <si>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</si>
  <si>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</si>
  <si>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</si>
  <si>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</si>
  <si>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</si>
  <si>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</si>
  <si>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</si>
  <si>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</si>
  <si>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</si>
  <si>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</si>
  <si>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</si>
  <si>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</si>
  <si>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</si>
  <si>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</si>
  <si>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</si>
  <si>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</si>
  <si>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</si>
  <si>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</si>
  <si>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</si>
  <si>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</si>
  <si>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</si>
  <si>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</si>
  <si>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</si>
  <si>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</si>
  <si>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</si>
  <si>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</si>
  <si>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</si>
  <si>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</si>
  <si>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</si>
  <si>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</si>
  <si>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</si>
  <si>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</si>
  <si>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</si>
  <si>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</si>
  <si>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</si>
  <si>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</si>
  <si>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</si>
  <si>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</si>
  <si>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</si>
  <si>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</si>
  <si>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</si>
  <si>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</si>
  <si>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</si>
  <si>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</si>
  <si>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</si>
  <si>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</si>
  <si>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</si>
  <si>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</si>
  <si>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</si>
  <si>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</si>
  <si>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</si>
  <si>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</si>
  <si>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</si>
  <si>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</si>
  <si>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</si>
  <si>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</si>
  <si>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</si>
  <si>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</si>
  <si>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</si>
  <si>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</si>
  <si>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</si>
  <si>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</si>
  <si>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</si>
  <si>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</si>
  <si>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</si>
  <si>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</si>
  <si>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</si>
  <si>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</si>
  <si>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</si>
  <si>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</si>
  <si>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</si>
  <si>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</si>
  <si>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</si>
  <si>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</si>
  <si>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</si>
  <si>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</si>
  <si>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</si>
  <si>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</si>
  <si>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</si>
  <si>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</si>
  <si>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</si>
  <si>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</si>
  <si>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</si>
  <si>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</si>
  <si>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</si>
  <si>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</si>
  <si>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</si>
  <si>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</si>
  <si>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</si>
  <si>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</si>
  <si>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</si>
  <si>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</si>
  <si>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</si>
  <si>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</si>
  <si>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</si>
  <si>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</si>
  <si>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</si>
  <si>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</si>
  <si>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</si>
  <si>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</si>
  <si>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</si>
  <si>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</si>
  <si>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</si>
  <si>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</si>
  <si>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</si>
  <si>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</si>
  <si>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</si>
  <si>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</si>
  <si>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</si>
  <si>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</si>
  <si>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</si>
  <si>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</si>
  <si>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</si>
  <si>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</si>
  <si>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</si>
  <si>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</si>
  <si>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</si>
  <si>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</si>
  <si>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</si>
  <si>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</si>
  <si>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</si>
  <si>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</si>
  <si>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</si>
  <si>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</si>
  <si>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</si>
  <si>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</si>
  <si>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</si>
  <si>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</si>
  <si>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</si>
  <si>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</si>
  <si>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</si>
  <si>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</si>
  <si>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</si>
  <si>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</si>
  <si>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</si>
  <si>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</si>
  <si>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</si>
  <si>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</si>
  <si>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</si>
  <si>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</si>
  <si>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</si>
  <si>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</si>
  <si>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</si>
  <si>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</si>
  <si>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</si>
  <si>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</si>
  <si>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</si>
  <si>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</si>
  <si>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</si>
  <si>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</si>
  <si>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</si>
  <si>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</si>
  <si>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</si>
  <si>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</si>
  <si>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</si>
  <si>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</si>
  <si>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</si>
  <si>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</si>
  <si>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</si>
  <si>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</si>
  <si>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</si>
  <si>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</si>
  <si>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</si>
  <si>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</si>
  <si>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</si>
  <si>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</si>
  <si>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</si>
  <si>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</si>
  <si>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</si>
  <si>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</si>
  <si>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</si>
  <si>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</si>
  <si>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</si>
  <si>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</si>
  <si>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</si>
  <si>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</si>
  <si>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</si>
  <si>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</si>
  <si>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</si>
  <si>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</si>
  <si>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</si>
  <si>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</si>
  <si>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</si>
  <si>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</si>
  <si>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</si>
  <si>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</si>
  <si>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</si>
  <si>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</si>
  <si>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</si>
  <si>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</si>
  <si>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</si>
  <si>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</si>
  <si>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</si>
  <si>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</si>
  <si>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</si>
  <si>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</si>
  <si>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</si>
  <si>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</si>
  <si>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</si>
  <si>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</si>
  <si>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</si>
  <si>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</si>
  <si>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</si>
  <si>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</si>
  <si>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</si>
  <si>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</si>
  <si>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</si>
  <si>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</si>
  <si>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</si>
  <si>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</si>
  <si>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</si>
  <si>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</si>
  <si>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</si>
  <si>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</si>
  <si>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</si>
  <si>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</si>
  <si>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</si>
  <si>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</si>
  <si>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</si>
  <si>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</si>
  <si>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</si>
  <si>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</si>
  <si>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</si>
  <si>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</si>
  <si>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</si>
  <si>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</si>
  <si>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</si>
  <si>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</si>
  <si>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</si>
  <si>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</si>
  <si>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</si>
  <si>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</si>
  <si>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</si>
  <si>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</si>
  <si>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</si>
  <si>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</si>
  <si>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</si>
  <si>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</si>
  <si>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</si>
  <si>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</si>
  <si>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</si>
  <si>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</si>
  <si>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</si>
  <si>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</si>
  <si>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</si>
  <si>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</si>
  <si>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</si>
  <si>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</si>
  <si>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</si>
  <si>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</si>
  <si>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</si>
  <si>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</si>
  <si>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</si>
  <si>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</si>
  <si>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</si>
  <si>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</si>
  <si>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</si>
  <si>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</si>
  <si>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</si>
  <si>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</si>
  <si>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</si>
  <si>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</si>
  <si>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</si>
  <si>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</si>
  <si>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</si>
  <si>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</si>
  <si>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</si>
  <si>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</si>
  <si>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</si>
  <si>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</si>
  <si>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</si>
  <si>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</si>
  <si>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</si>
  <si>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</si>
  <si>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</si>
  <si>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</si>
  <si>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</si>
  <si>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</si>
  <si>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</si>
  <si>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</si>
  <si>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</si>
  <si>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</si>
  <si>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</si>
  <si>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</si>
  <si>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</si>
  <si>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</si>
  <si>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</si>
  <si>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</si>
  <si>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</si>
  <si>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</si>
  <si>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</si>
  <si>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</si>
  <si>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</si>
  <si>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</si>
  <si>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</si>
  <si>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</si>
  <si>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</si>
  <si>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</si>
  <si>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</si>
  <si>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</si>
  <si>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</si>
  <si>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</si>
  <si>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</si>
  <si>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</si>
  <si>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</si>
  <si>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</si>
  <si>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</si>
  <si>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</si>
  <si>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</si>
  <si>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</si>
  <si>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</si>
  <si>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</si>
  <si>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</si>
  <si>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</si>
  <si>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</si>
  <si>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</si>
  <si>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</si>
  <si>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</si>
  <si>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</si>
  <si>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</si>
  <si>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</si>
  <si>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</si>
  <si>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</si>
  <si>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</si>
  <si>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</si>
  <si>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</si>
  <si>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</si>
  <si>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</si>
  <si>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</si>
  <si>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</si>
  <si>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</si>
  <si>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</si>
  <si>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</si>
  <si>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</si>
  <si>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</si>
  <si>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</si>
  <si>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</si>
  <si>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</si>
  <si>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</si>
  <si>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</si>
  <si>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</si>
  <si>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</si>
  <si>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</si>
  <si>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</si>
  <si>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</si>
  <si>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</si>
  <si>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</si>
  <si>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</si>
  <si>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</si>
  <si>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</si>
  <si>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</si>
  <si>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</si>
  <si>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</si>
  <si>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</si>
  <si>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</si>
  <si>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</si>
  <si>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</si>
  <si>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</si>
  <si>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</si>
  <si>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</si>
  <si>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</si>
  <si>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</si>
  <si>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</si>
  <si>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</si>
  <si>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</si>
  <si>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</si>
  <si>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</si>
  <si>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</si>
  <si>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</si>
  <si>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</si>
  <si>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</si>
  <si>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</si>
  <si>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</si>
  <si>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</si>
  <si>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</si>
  <si>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</si>
  <si>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</si>
  <si>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</si>
  <si>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</si>
  <si>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</si>
  <si>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</si>
  <si>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</si>
  <si>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</si>
  <si>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</si>
  <si>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</si>
  <si>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</si>
  <si>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</si>
  <si>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</si>
  <si>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</si>
  <si>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</si>
  <si>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</si>
  <si>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</si>
  <si>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</si>
  <si>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</si>
  <si>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</si>
  <si>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</si>
  <si>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</si>
  <si>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</si>
  <si>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</si>
  <si>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</si>
  <si>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</si>
  <si>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</si>
  <si>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</si>
  <si>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</si>
  <si>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</si>
  <si>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</si>
  <si>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</si>
  <si>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</si>
  <si>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</si>
  <si>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</si>
  <si>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</si>
  <si>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</si>
  <si>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</si>
  <si>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</si>
  <si>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</si>
  <si>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</si>
  <si>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</si>
  <si>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</si>
  <si>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</si>
  <si>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</si>
  <si>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</si>
  <si>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</si>
  <si>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</si>
  <si>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</si>
  <si>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</si>
  <si>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</si>
  <si>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</si>
  <si>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</si>
  <si>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</si>
  <si>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</si>
  <si>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</si>
  <si>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</si>
  <si>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</si>
  <si>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</si>
  <si>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</si>
  <si>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</si>
  <si>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</si>
  <si>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</si>
  <si>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</si>
  <si>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</si>
  <si>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</si>
  <si>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</si>
  <si>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</si>
  <si>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</si>
  <si>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</si>
  <si>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</si>
  <si>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</si>
  <si>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</si>
  <si>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</si>
  <si>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</si>
  <si>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</si>
  <si>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</si>
  <si>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</si>
  <si>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</si>
  <si>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</si>
  <si>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</si>
  <si>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</si>
  <si>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</si>
  <si>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</si>
  <si>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</si>
  <si>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</si>
  <si>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</si>
  <si>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</si>
  <si>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</si>
  <si>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</si>
  <si>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</si>
  <si>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</si>
  <si>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</si>
  <si>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</si>
  <si>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</si>
  <si>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</si>
  <si>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</si>
  <si>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</si>
  <si>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</si>
  <si>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</si>
  <si>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</si>
  <si>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</si>
  <si>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</si>
  <si>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</si>
  <si>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</si>
  <si>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</si>
  <si>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</si>
  <si>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</si>
  <si>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</si>
  <si>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</si>
  <si>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</si>
  <si>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</si>
  <si>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</si>
  <si>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</si>
  <si>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</si>
  <si>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</si>
  <si>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</si>
  <si>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</si>
  <si>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</si>
  <si>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</si>
  <si>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</si>
  <si>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</si>
  <si>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</si>
  <si>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</si>
  <si>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</si>
  <si>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</si>
  <si>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</si>
  <si>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</si>
  <si>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</si>
  <si>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</si>
  <si>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</si>
  <si>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</si>
  <si>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</si>
  <si>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</si>
  <si>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</si>
  <si>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</si>
  <si>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</si>
  <si>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</si>
  <si>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</si>
  <si>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</si>
  <si>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</si>
  <si>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</si>
  <si>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</si>
  <si>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</si>
  <si>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</si>
  <si>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</si>
  <si>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</si>
  <si>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</si>
  <si>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</si>
  <si>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</si>
  <si>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</si>
  <si>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</si>
  <si>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</si>
  <si>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</si>
  <si>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</si>
  <si>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</si>
  <si>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</si>
  <si>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</si>
  <si>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</si>
  <si>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</si>
  <si>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</si>
  <si>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</si>
  <si>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</si>
  <si>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</si>
  <si>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</si>
  <si>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</si>
  <si>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</si>
  <si>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</si>
  <si>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</si>
  <si>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</si>
  <si>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</si>
  <si>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</si>
  <si>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</si>
  <si>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</si>
  <si>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</si>
  <si>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</si>
  <si>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</si>
  <si>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</si>
  <si>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</si>
  <si>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</si>
  <si>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</si>
  <si>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</si>
  <si>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</si>
  <si>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</si>
  <si>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</si>
  <si>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</si>
  <si>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</si>
  <si>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</si>
  <si>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</si>
  <si>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</si>
  <si>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</si>
  <si>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</si>
  <si>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</si>
  <si>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</si>
  <si>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</si>
  <si>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</si>
  <si>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</si>
  <si>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</si>
  <si>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</si>
  <si>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</si>
  <si>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</si>
  <si>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</si>
  <si>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</si>
  <si>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</si>
  <si>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</si>
  <si>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</si>
  <si>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</si>
  <si>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</si>
  <si>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</si>
  <si>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</si>
  <si>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</si>
  <si>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</si>
  <si>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</si>
  <si>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</si>
  <si>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</si>
  <si>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</si>
  <si>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</si>
  <si>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</si>
  <si>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</si>
  <si>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</si>
  <si>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</si>
  <si>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</si>
  <si>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</si>
  <si>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</si>
  <si>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</si>
  <si>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</si>
  <si>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</si>
  <si>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</si>
  <si>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</si>
  <si>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</si>
  <si>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</si>
  <si>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</si>
  <si>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</si>
  <si>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</si>
  <si>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</si>
  <si>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</si>
  <si>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</si>
  <si>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</si>
  <si>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</si>
  <si>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</si>
  <si>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</si>
  <si>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</si>
  <si>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</si>
  <si>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</si>
  <si>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</si>
  <si>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</si>
  <si>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</si>
  <si>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</si>
  <si>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</si>
  <si>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</si>
  <si>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</si>
  <si>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</si>
  <si>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</si>
  <si>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</si>
  <si>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</si>
  <si>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</si>
  <si>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</si>
  <si>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</si>
  <si>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</si>
  <si>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</si>
  <si>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</si>
  <si>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</si>
  <si>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</si>
  <si>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</si>
  <si>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</si>
  <si>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</si>
  <si>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</si>
  <si>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</si>
  <si>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</si>
  <si>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</si>
  <si>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</si>
  <si>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</si>
  <si>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</si>
  <si>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</si>
  <si>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</si>
  <si>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</si>
  <si>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</si>
  <si>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</si>
  <si>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</si>
  <si>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</si>
  <si>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</si>
  <si>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</si>
  <si>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</si>
  <si>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</si>
  <si>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</si>
  <si>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</si>
  <si>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</si>
  <si>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</si>
  <si>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</si>
  <si>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</si>
  <si>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</si>
  <si>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</si>
  <si>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</si>
  <si>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</si>
  <si>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</si>
  <si>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</si>
  <si>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</si>
  <si>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</si>
  <si>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</si>
  <si>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</si>
  <si>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</si>
  <si>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</si>
  <si>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</si>
  <si>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</si>
  <si>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</si>
  <si>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</si>
  <si>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</si>
  <si>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</si>
  <si>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</si>
  <si>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</si>
  <si>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</si>
  <si>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</si>
  <si>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</si>
  <si>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</si>
  <si>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</si>
  <si>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</si>
  <si>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</si>
  <si>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</si>
  <si>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</si>
  <si>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</si>
  <si>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</si>
  <si>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</si>
  <si>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</si>
  <si>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</si>
  <si>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</si>
  <si>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</si>
  <si>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</si>
  <si>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</si>
  <si>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</si>
  <si>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</si>
  <si>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</si>
  <si>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</si>
  <si>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</si>
  <si>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</si>
  <si>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</si>
  <si>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</si>
  <si>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</si>
  <si>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</si>
  <si>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</si>
  <si>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</si>
  <si>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</si>
  <si>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</si>
  <si>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</si>
  <si>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</si>
  <si>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</si>
  <si>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</si>
  <si>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</si>
  <si>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</si>
  <si>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</si>
  <si>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</si>
  <si>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</si>
  <si>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</si>
  <si>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</si>
  <si>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</si>
  <si>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</si>
  <si>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</si>
  <si>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</si>
  <si>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</si>
  <si>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</si>
  <si>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</si>
  <si>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</si>
  <si>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</si>
  <si>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</si>
  <si>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</si>
  <si>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</si>
  <si>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</si>
  <si>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</si>
  <si>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</si>
  <si>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</si>
  <si>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</si>
  <si>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</si>
  <si>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</si>
  <si>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</si>
  <si>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</si>
  <si>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</si>
  <si>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</si>
  <si>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</si>
  <si>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</si>
  <si>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</si>
  <si>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</si>
  <si>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</si>
  <si>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</si>
  <si>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</si>
  <si>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</si>
  <si>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</si>
  <si>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</si>
  <si>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</si>
  <si>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</si>
  <si>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</si>
  <si>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</si>
  <si>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</si>
  <si>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</si>
  <si>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</si>
  <si>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</si>
  <si>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</si>
  <si>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</si>
  <si>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</si>
  <si>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</si>
  <si>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</si>
  <si>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</si>
  <si>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</si>
  <si>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</si>
  <si>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</si>
  <si>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</si>
  <si>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</si>
  <si>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</si>
  <si>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</si>
  <si>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</si>
  <si>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</si>
  <si>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</si>
  <si>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</si>
  <si>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</si>
  <si>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</si>
  <si>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</si>
  <si>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</si>
  <si>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</si>
  <si>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</si>
  <si>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</si>
  <si>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</si>
  <si>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</si>
  <si>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</si>
  <si>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</si>
  <si>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</si>
  <si>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</si>
  <si>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</si>
  <si>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</si>
  <si>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</si>
  <si>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</si>
  <si>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</si>
  <si>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</si>
  <si>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</si>
  <si>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</si>
  <si>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</si>
  <si>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</si>
  <si>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</si>
  <si>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</si>
  <si>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</si>
  <si>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</si>
  <si>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</si>
  <si>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</si>
  <si>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</si>
  <si>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</si>
  <si>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</si>
  <si>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</si>
  <si>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</si>
  <si>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</si>
  <si>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</si>
  <si>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</si>
  <si>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</si>
  <si>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</si>
  <si>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</si>
  <si>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</si>
  <si>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</si>
  <si>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</si>
  <si>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</si>
  <si>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</si>
  <si>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</si>
  <si>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</si>
  <si>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</si>
  <si>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</si>
  <si>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</si>
  <si>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</si>
  <si>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</si>
  <si>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</si>
  <si>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</si>
  <si>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</si>
  <si>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</si>
  <si>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</si>
  <si>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</si>
  <si>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</si>
  <si>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</si>
  <si>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</si>
  <si>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</si>
  <si>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</si>
  <si>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</si>
  <si>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</si>
  <si>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</si>
  <si>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</si>
  <si>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</si>
  <si>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</si>
  <si>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</si>
  <si>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</si>
  <si>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</si>
  <si>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</si>
  <si>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</si>
  <si>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</si>
  <si>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</si>
  <si>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</si>
  <si>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</si>
  <si>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</si>
  <si>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</si>
  <si>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</si>
  <si>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</si>
  <si>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</si>
  <si>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</si>
  <si>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</si>
  <si>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</si>
  <si>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</si>
  <si>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</si>
  <si>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</si>
  <si>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</si>
  <si>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</si>
  <si>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</si>
  <si>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</si>
  <si>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</si>
  <si>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</si>
  <si>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</si>
  <si>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</si>
  <si>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</si>
  <si>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</si>
  <si>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</si>
  <si>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</si>
  <si>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</si>
  <si>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</si>
  <si>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</si>
  <si>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</si>
  <si>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</si>
  <si>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</si>
  <si>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</si>
  <si>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</si>
  <si>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</si>
  <si>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</si>
  <si>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</si>
  <si>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</si>
  <si>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</si>
  <si>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</si>
  <si>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</si>
  <si>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</si>
  <si>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</si>
  <si>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</si>
  <si>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</si>
  <si>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</si>
  <si>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</si>
  <si>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</si>
  <si>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</si>
  <si>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</si>
  <si>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</si>
  <si>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</si>
  <si>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</si>
  <si>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</si>
  <si>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</si>
  <si>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</si>
  <si>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</si>
  <si>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</si>
  <si>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</si>
  <si>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</si>
  <si>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</si>
  <si>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</si>
  <si>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</si>
  <si>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</si>
  <si>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</si>
  <si>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</si>
  <si>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</si>
  <si>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</si>
  <si>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</si>
  <si>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</si>
  <si>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</si>
  <si>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</si>
  <si>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</si>
  <si>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</si>
  <si>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</si>
  <si>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</si>
  <si>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</si>
  <si>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</si>
  <si>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</si>
  <si>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</si>
  <si>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</si>
  <si>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</si>
  <si>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</si>
  <si>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</si>
  <si>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</si>
  <si>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</si>
  <si>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</si>
  <si>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</si>
  <si>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</si>
  <si>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</si>
  <si>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</si>
  <si>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</si>
  <si>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</si>
  <si>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</si>
  <si>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</si>
  <si>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</si>
  <si>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</si>
  <si>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</si>
  <si>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</si>
  <si>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</si>
  <si>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</si>
  <si>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</si>
  <si>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</si>
  <si>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</si>
  <si>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</si>
  <si>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</si>
  <si>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</si>
  <si>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</si>
  <si>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</si>
  <si>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</si>
  <si>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</si>
  <si>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</si>
  <si>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</si>
  <si>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</si>
  <si>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</si>
  <si>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</si>
  <si>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</si>
  <si>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</si>
  <si>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</si>
  <si>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</si>
  <si>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</si>
  <si>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</si>
  <si>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</si>
  <si>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</si>
  <si>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</si>
  <si>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</si>
  <si>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</si>
  <si>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</si>
  <si>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</si>
  <si>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</si>
  <si>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</si>
  <si>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</si>
  <si>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</si>
  <si>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</si>
  <si>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</si>
  <si>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</si>
  <si>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</si>
  <si>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</si>
  <si>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</si>
  <si>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</si>
  <si>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</si>
  <si>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</si>
  <si>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</si>
  <si>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</si>
  <si>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</si>
  <si>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</si>
  <si>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</si>
  <si>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</si>
  <si>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</si>
  <si>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</si>
  <si>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</si>
  <si>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</si>
  <si>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</si>
  <si>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</si>
  <si>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</si>
  <si>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</si>
  <si>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</si>
  <si>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</si>
  <si>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</si>
  <si>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</si>
  <si>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</si>
  <si>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</si>
  <si>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</si>
  <si>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</si>
  <si>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</si>
  <si>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</si>
  <si>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</si>
  <si>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</si>
  <si>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</si>
  <si>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</si>
  <si>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</si>
  <si>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</si>
  <si>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</si>
  <si>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</si>
  <si>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</si>
  <si>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</si>
  <si>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</si>
  <si>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</si>
  <si>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</si>
  <si>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</si>
  <si>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</si>
  <si>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</si>
  <si>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</si>
  <si>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</si>
  <si>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</si>
  <si>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</si>
  <si>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</si>
  <si>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</si>
  <si>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</si>
  <si>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</si>
  <si>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</si>
  <si>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</si>
  <si>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</si>
  <si>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</si>
  <si>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</si>
  <si>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</si>
  <si>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</si>
  <si>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</si>
  <si>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</si>
  <si>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</si>
  <si>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</si>
  <si>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</si>
  <si>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</si>
  <si>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</si>
  <si>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</si>
  <si>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</si>
  <si>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</si>
  <si>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</si>
  <si>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</si>
  <si>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</si>
  <si>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</si>
  <si>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</si>
  <si>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</si>
  <si>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</si>
  <si>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</si>
  <si>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</si>
  <si>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</si>
  <si>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</si>
  <si>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</si>
  <si>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</si>
  <si>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</si>
  <si>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</si>
  <si>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</si>
  <si>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</si>
  <si>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</si>
  <si>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</si>
  <si>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</si>
  <si>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</si>
  <si>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</si>
  <si>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</si>
  <si>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</si>
  <si>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</si>
  <si>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</si>
  <si>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</si>
  <si>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</si>
  <si>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</si>
  <si>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</si>
  <si>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</si>
  <si>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</si>
  <si>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</si>
  <si>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</si>
  <si>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</si>
  <si>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</si>
  <si>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</si>
  <si>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</si>
  <si>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</si>
  <si>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</si>
  <si>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</si>
  <si>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</si>
  <si>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</si>
  <si>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</si>
  <si>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</si>
  <si>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</si>
  <si>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</si>
  <si>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</si>
  <si>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</si>
  <si>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</si>
  <si>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</si>
  <si>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</si>
  <si>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</si>
  <si>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</si>
  <si>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</si>
  <si>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</si>
  <si>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</si>
  <si>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</si>
  <si>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</si>
  <si>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</si>
  <si>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</si>
  <si>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</si>
  <si>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</si>
  <si>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</si>
  <si>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</si>
  <si>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</si>
  <si>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</si>
  <si>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</si>
  <si>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</si>
  <si>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</si>
  <si>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</si>
  <si>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</si>
  <si>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</si>
  <si>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</si>
  <si>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</si>
  <si>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</si>
  <si>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</si>
  <si>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</si>
  <si>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</si>
  <si>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</si>
  <si>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</si>
  <si>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</si>
  <si>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</si>
  <si>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</si>
  <si>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</si>
  <si>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</si>
  <si>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</si>
  <si>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</si>
  <si>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</si>
  <si>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</si>
  <si>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</si>
  <si>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</si>
  <si>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</si>
  <si>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</si>
  <si>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</si>
  <si>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</si>
  <si>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</si>
  <si>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</si>
  <si>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</si>
  <si>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</si>
  <si>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</si>
  <si>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</si>
  <si>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</si>
  <si>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</si>
  <si>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</si>
  <si>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</si>
  <si>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</si>
  <si>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</si>
  <si>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</si>
  <si>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</si>
  <si>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</si>
  <si>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</si>
  <si>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</si>
  <si>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</si>
  <si>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</si>
  <si>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</si>
  <si>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</si>
  <si>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</si>
  <si>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</si>
  <si>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</si>
  <si>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</si>
  <si>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</si>
  <si>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</si>
  <si>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</si>
  <si>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</si>
  <si>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</si>
  <si>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</si>
  <si>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</si>
  <si>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</si>
  <si>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</si>
  <si>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</si>
  <si>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</si>
  <si>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</si>
  <si>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</si>
  <si>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</si>
  <si>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</si>
  <si>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</si>
  <si>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</si>
  <si>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</si>
  <si>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</si>
  <si>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</si>
  <si>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</si>
  <si>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</si>
  <si>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</si>
  <si>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</si>
  <si>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</si>
  <si>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</si>
  <si>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</si>
  <si>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</si>
  <si>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</si>
  <si>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</si>
  <si>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</si>
  <si>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</si>
  <si>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</si>
  <si>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</si>
  <si>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</si>
  <si>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</si>
  <si>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</si>
  <si>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</si>
  <si>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</si>
  <si>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</si>
  <si>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</si>
  <si>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</si>
  <si>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</si>
  <si>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</si>
  <si>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</si>
  <si>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</si>
  <si>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</si>
  <si>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</si>
  <si>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</si>
  <si>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</si>
  <si>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</si>
  <si>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</si>
  <si>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</si>
  <si>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</si>
  <si>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</si>
  <si>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</si>
  <si>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</si>
  <si>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</si>
  <si>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</si>
  <si>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</si>
  <si>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</si>
  <si>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</si>
  <si>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</si>
  <si>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</si>
  <si>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</si>
  <si>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</si>
  <si>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</si>
  <si>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</si>
  <si>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</si>
  <si>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</si>
  <si>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</si>
  <si>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</si>
  <si>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</si>
  <si>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</si>
  <si>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</si>
  <si>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</si>
  <si>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</si>
  <si>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</si>
  <si>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</si>
  <si>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</si>
  <si>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</si>
  <si>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</si>
  <si>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</si>
  <si>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</si>
  <si>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</si>
  <si>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</si>
  <si>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</si>
  <si>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</si>
  <si>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</si>
  <si>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</si>
  <si>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</si>
  <si>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</si>
  <si>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</si>
  <si>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</si>
  <si>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</si>
  <si>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</si>
  <si>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</si>
  <si>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</si>
  <si>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</si>
  <si>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</si>
  <si>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</si>
  <si>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</si>
  <si>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</si>
  <si>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</si>
  <si>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</si>
  <si>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</si>
  <si>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</si>
  <si>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</si>
  <si>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</si>
  <si>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</si>
  <si>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</si>
  <si>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</si>
  <si>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</si>
  <si>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</si>
  <si>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</si>
  <si>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</si>
  <si>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</si>
  <si>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</si>
  <si>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</si>
  <si>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</si>
  <si>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</si>
  <si>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</si>
  <si>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</si>
  <si>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</si>
  <si>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</si>
  <si>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</si>
  <si>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</si>
  <si>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</si>
  <si>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</si>
  <si>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</si>
  <si>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</si>
  <si>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</si>
  <si>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</si>
  <si>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</si>
  <si>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</si>
  <si>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</si>
  <si>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</si>
  <si>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</si>
  <si>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</si>
  <si>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</si>
  <si>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</si>
  <si>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</si>
  <si>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</si>
  <si>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</si>
  <si>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</si>
  <si>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</si>
  <si>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</si>
  <si>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</si>
  <si>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</si>
  <si>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</si>
  <si>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</si>
  <si>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</si>
  <si>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</si>
  <si>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</si>
  <si>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</si>
  <si>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</si>
  <si>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</si>
  <si>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</si>
  <si>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</si>
  <si>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</si>
  <si>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</si>
  <si>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</si>
  <si>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</si>
  <si>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</si>
  <si>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</si>
  <si>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</si>
  <si>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</si>
  <si>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</si>
  <si>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</si>
  <si>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</si>
  <si>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</si>
  <si>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</si>
  <si>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</si>
  <si>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</si>
  <si>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</si>
  <si>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</si>
  <si>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</si>
  <si>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</si>
  <si>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</si>
  <si>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</si>
  <si>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</si>
  <si>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</si>
  <si>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</si>
  <si>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</si>
  <si>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</si>
  <si>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</si>
  <si>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</si>
  <si>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</si>
  <si>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</si>
  <si>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</si>
  <si>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</si>
  <si>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</si>
  <si>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</si>
  <si>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</si>
  <si>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</si>
  <si>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</si>
  <si>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</si>
  <si>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</si>
  <si>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</si>
  <si>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</si>
  <si>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</si>
  <si>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</si>
  <si>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</si>
  <si>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</si>
  <si>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</si>
  <si>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</si>
  <si>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</si>
  <si>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</si>
  <si>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</si>
  <si>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</si>
  <si>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</si>
  <si>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</si>
  <si>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</si>
  <si>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</si>
  <si>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</si>
  <si>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</si>
  <si>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</si>
  <si>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</si>
  <si>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</si>
  <si>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</si>
  <si>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</si>
  <si>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</si>
  <si>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</si>
  <si>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</si>
  <si>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</si>
  <si>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</si>
  <si>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</si>
  <si>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</si>
  <si>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</si>
  <si>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</si>
  <si>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</si>
  <si>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</si>
  <si>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</si>
  <si>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</si>
  <si>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</si>
  <si>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</si>
  <si>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</si>
  <si>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</si>
  <si>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</si>
  <si>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</si>
  <si>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</si>
  <si>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</si>
  <si>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</si>
  <si>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</si>
  <si>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</si>
  <si>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</si>
  <si>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</si>
  <si>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</si>
  <si>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</si>
  <si>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</si>
  <si>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</si>
  <si>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</si>
  <si>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</si>
  <si>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</si>
  <si>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</si>
  <si>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</si>
  <si>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</si>
  <si>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</si>
  <si>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</si>
  <si>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</si>
  <si>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</si>
  <si>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</si>
  <si>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</si>
  <si>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</si>
  <si>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</si>
  <si>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</si>
  <si>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</si>
  <si>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</si>
  <si>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</si>
  <si>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</si>
  <si>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</si>
  <si>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</si>
  <si>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</si>
  <si>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</si>
  <si>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</si>
  <si>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</si>
  <si>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</si>
  <si>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</si>
  <si>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</si>
  <si>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</si>
  <si>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</si>
  <si>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</si>
  <si>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</si>
  <si>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</si>
  <si>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</si>
  <si>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</si>
  <si>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</si>
  <si>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</si>
  <si>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</si>
  <si>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</si>
  <si>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</si>
  <si>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</si>
  <si>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</si>
  <si>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</si>
  <si>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</si>
  <si>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</si>
  <si>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</si>
  <si>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</si>
  <si>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</si>
  <si>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</si>
  <si>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</si>
  <si>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</si>
  <si>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</si>
  <si>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</si>
  <si>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</si>
  <si>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</si>
  <si>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</si>
  <si>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</si>
  <si>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</si>
  <si>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</si>
  <si>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</si>
  <si>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</si>
  <si>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</si>
  <si>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</si>
  <si>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</si>
  <si>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</si>
  <si>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</si>
  <si>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</si>
  <si>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</si>
  <si>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</si>
  <si>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</si>
  <si>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</si>
  <si>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</si>
  <si>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</si>
  <si>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</si>
  <si>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</si>
  <si>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</si>
  <si>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</si>
  <si>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</si>
  <si>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</si>
  <si>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</si>
  <si>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</si>
  <si>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</si>
  <si>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</si>
  <si>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</si>
  <si>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</si>
  <si>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</si>
  <si>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</si>
  <si>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</si>
  <si>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</si>
  <si>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</si>
  <si>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</si>
  <si>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</si>
  <si>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</si>
  <si>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</si>
  <si>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</si>
  <si>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</si>
  <si>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</si>
  <si>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</si>
  <si>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</si>
  <si>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</si>
  <si>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</si>
  <si>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</si>
  <si>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</si>
  <si>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</si>
  <si>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</si>
  <si>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</si>
  <si>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</si>
  <si>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</si>
  <si>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</si>
  <si>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</si>
  <si>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</si>
  <si>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</si>
  <si>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</si>
  <si>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</si>
  <si>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</si>
  <si>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</si>
  <si>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</si>
  <si>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</si>
  <si>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</si>
  <si>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</si>
  <si>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</si>
  <si>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</si>
  <si>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</si>
  <si>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</si>
  <si>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</si>
  <si>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</si>
  <si>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</si>
  <si>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</si>
  <si>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</si>
  <si>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</si>
  <si>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</si>
  <si>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</si>
  <si>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</si>
  <si>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</si>
  <si>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</si>
  <si>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</si>
  <si>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</si>
  <si>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</si>
  <si>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</si>
  <si>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</si>
  <si>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</si>
  <si>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</si>
  <si>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</si>
  <si>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</si>
  <si>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</si>
  <si>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</si>
  <si>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</si>
  <si>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</si>
  <si>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</si>
  <si>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</si>
  <si>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</si>
  <si>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</si>
  <si>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</si>
  <si>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</si>
  <si>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</si>
  <si>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</si>
  <si>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</si>
  <si>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</si>
  <si>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</si>
  <si>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</si>
  <si>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</si>
  <si>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</si>
  <si>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</si>
  <si>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</si>
  <si>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</si>
  <si>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</si>
  <si>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</si>
  <si>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</si>
  <si>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</si>
  <si>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</si>
  <si>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</si>
  <si>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</si>
  <si>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</si>
  <si>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</si>
  <si>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</si>
  <si>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</si>
  <si>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</si>
  <si>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</si>
  <si>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</si>
  <si>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</si>
  <si>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</si>
  <si>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</si>
  <si>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</si>
  <si>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</si>
  <si>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</si>
  <si>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</si>
  <si>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</si>
  <si>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</si>
  <si>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</si>
  <si>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</si>
  <si>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</si>
  <si>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</si>
  <si>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</si>
  <si>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</si>
  <si>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</si>
  <si>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</si>
  <si>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</si>
  <si>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</si>
  <si>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</si>
  <si>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</si>
  <si>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</si>
  <si>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</si>
  <si>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</si>
  <si>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</si>
  <si>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</si>
  <si>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</si>
  <si>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</si>
  <si>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</si>
  <si>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</si>
  <si>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</si>
  <si>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</si>
  <si>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</si>
  <si>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</si>
  <si>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</si>
  <si>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</si>
  <si>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</si>
  <si>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</si>
  <si>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</si>
  <si>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</si>
  <si>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</si>
  <si>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</si>
  <si>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</si>
  <si>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</si>
  <si>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</si>
  <si>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</si>
  <si>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</si>
  <si>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</si>
  <si>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</si>
  <si>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</si>
  <si>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</si>
  <si>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</si>
  <si>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</si>
  <si>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</si>
  <si>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</si>
  <si>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</si>
  <si>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</si>
  <si>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</si>
  <si>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</si>
  <si>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</si>
  <si>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</si>
  <si>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</si>
  <si>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</si>
  <si>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</si>
  <si>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</si>
  <si>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</si>
  <si>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</si>
  <si>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</si>
  <si>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</si>
  <si>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</si>
  <si>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</si>
  <si>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</si>
  <si>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</si>
  <si>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</si>
  <si>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</si>
  <si>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</si>
  <si>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</si>
  <si>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</si>
  <si>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</si>
  <si>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</si>
  <si>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</si>
  <si>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</si>
  <si>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</si>
  <si>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</si>
  <si>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</si>
  <si>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</si>
  <si>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</si>
  <si>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</si>
  <si>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</si>
  <si>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</si>
  <si>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</si>
  <si>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</si>
  <si>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</si>
  <si>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</si>
  <si>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</si>
  <si>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</si>
  <si>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</si>
  <si>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</si>
  <si>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</si>
  <si>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</si>
  <si>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</si>
  <si>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</si>
  <si>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</si>
  <si>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</si>
  <si>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</si>
  <si>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</si>
  <si>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</si>
  <si>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</si>
  <si>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</si>
  <si>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</si>
  <si>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</si>
  <si>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</si>
  <si>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</si>
  <si>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</si>
  <si>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</si>
  <si>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</si>
  <si>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</si>
  <si>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</si>
  <si>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</si>
  <si>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</si>
  <si>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</si>
  <si>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</si>
  <si>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</si>
  <si>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</si>
  <si>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</si>
  <si>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</si>
  <si>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</si>
  <si>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</si>
  <si>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</si>
  <si>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</si>
  <si>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</si>
  <si>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</si>
  <si>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</si>
  <si>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</si>
  <si>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</si>
  <si>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</si>
  <si>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</si>
  <si>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</si>
  <si>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</si>
  <si>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</si>
  <si>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</si>
  <si>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</si>
  <si>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</si>
  <si>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</si>
  <si>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</si>
  <si>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</si>
  <si>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</si>
  <si>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</si>
  <si>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</si>
  <si>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</si>
  <si>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</si>
  <si>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</si>
  <si>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</si>
  <si>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</si>
  <si>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</si>
  <si>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</si>
  <si>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</si>
  <si>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</si>
  <si>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</si>
  <si>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</si>
  <si>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</si>
  <si>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</si>
  <si>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</si>
  <si>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</si>
  <si>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</si>
  <si>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</si>
  <si>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</si>
  <si>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</si>
  <si>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</si>
  <si>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</si>
  <si>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</si>
  <si>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</si>
  <si>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</si>
  <si>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</si>
  <si>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</si>
  <si>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</si>
  <si>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</si>
  <si>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</si>
  <si>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</si>
  <si>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</si>
  <si>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</si>
  <si>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</si>
  <si>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</si>
  <si>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</si>
  <si>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</si>
  <si>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</si>
  <si>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</si>
  <si>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</si>
  <si>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</si>
  <si>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</si>
  <si>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</si>
  <si>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</si>
  <si>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</si>
  <si>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</si>
  <si>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</si>
  <si>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</si>
  <si>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</si>
  <si>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</si>
  <si>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</si>
  <si>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</si>
  <si>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</si>
  <si>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</si>
  <si>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</si>
  <si>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</si>
  <si>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</si>
  <si>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</si>
  <si>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</si>
  <si>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</si>
  <si>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</si>
  <si>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</si>
  <si>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</si>
  <si>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</si>
  <si>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</si>
  <si>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</si>
  <si>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</si>
  <si>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</si>
  <si>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</si>
  <si>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</si>
  <si>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</si>
  <si>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</si>
  <si>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</si>
  <si>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</si>
  <si>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</si>
  <si>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</si>
  <si>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</si>
  <si>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</si>
  <si>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</si>
  <si>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</si>
  <si>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</si>
  <si>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</si>
  <si>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</si>
  <si>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</si>
  <si>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</si>
  <si>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</si>
  <si>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</si>
  <si>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</si>
  <si>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</si>
  <si>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</si>
  <si>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</si>
  <si>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</si>
  <si>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</si>
  <si>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</si>
  <si>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</si>
  <si>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</si>
  <si>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</si>
  <si>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</si>
  <si>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</si>
  <si>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</si>
  <si>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</si>
  <si>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</si>
  <si>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</si>
  <si>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</si>
  <si>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</si>
  <si>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</si>
  <si>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</si>
  <si>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</si>
  <si>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</si>
  <si>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</si>
  <si>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</si>
  <si>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</si>
  <si>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</si>
  <si>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</si>
  <si>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</si>
  <si>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</si>
  <si>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</si>
  <si>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</si>
  <si>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</si>
  <si>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</si>
  <si>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</si>
  <si>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</si>
  <si>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</si>
  <si>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</si>
  <si>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</si>
  <si>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</si>
  <si>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</si>
  <si>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</si>
  <si>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</si>
  <si>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</si>
  <si>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</si>
  <si>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</si>
  <si>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</si>
  <si>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</si>
  <si>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</si>
  <si>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</si>
  <si>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</si>
  <si>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</si>
  <si>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</si>
  <si>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</si>
  <si>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</si>
  <si>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</si>
  <si>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</si>
  <si>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</si>
  <si>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</si>
  <si>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</si>
  <si>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</si>
  <si>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</si>
  <si>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</si>
  <si>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</si>
  <si>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</si>
  <si>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</si>
  <si>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</si>
  <si>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</si>
  <si>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</si>
  <si>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</si>
  <si>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</si>
  <si>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</si>
  <si>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</si>
  <si>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</si>
  <si>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</si>
  <si>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</si>
  <si>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</si>
  <si>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</si>
  <si>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</si>
  <si>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</si>
  <si>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</si>
  <si>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</si>
  <si>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</si>
  <si>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</si>
  <si>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</si>
  <si>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</si>
  <si>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</si>
  <si>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</si>
  <si>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</si>
  <si>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</si>
  <si>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</si>
  <si>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</si>
  <si>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</si>
  <si>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</si>
  <si>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</si>
  <si>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</si>
  <si>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</si>
  <si>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</si>
  <si>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</si>
  <si>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</si>
  <si>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</si>
  <si>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</si>
  <si>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</si>
  <si>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</si>
  <si>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</si>
  <si>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</si>
  <si>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</si>
  <si>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</si>
  <si>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</si>
  <si>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</si>
  <si>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</si>
  <si>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</si>
  <si>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</si>
  <si>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</si>
  <si>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</si>
  <si>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</si>
  <si>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</si>
  <si>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</si>
  <si>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</si>
  <si>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</si>
  <si>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</si>
  <si>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</si>
  <si>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</si>
  <si>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</si>
  <si>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</si>
  <si>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</si>
  <si>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</si>
  <si>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</si>
  <si>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</si>
  <si>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</si>
  <si>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</si>
  <si>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</si>
  <si>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</si>
  <si>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</si>
  <si>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</si>
  <si>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</si>
  <si>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</si>
  <si>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</si>
  <si>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</si>
  <si>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</si>
  <si>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</si>
  <si>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</si>
  <si>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</si>
  <si>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</si>
  <si>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</si>
  <si>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</si>
  <si>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</si>
  <si>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</si>
  <si>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</si>
  <si>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</si>
  <si>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</si>
  <si>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</si>
  <si>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</si>
  <si>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</si>
  <si>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</si>
  <si>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</si>
  <si>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</si>
  <si>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</si>
  <si>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</si>
  <si>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</si>
  <si>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</si>
  <si>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</si>
  <si>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</si>
  <si>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</si>
  <si>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</si>
  <si>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</si>
  <si>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</si>
  <si>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</si>
  <si>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</si>
  <si>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</si>
  <si>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</si>
  <si>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</si>
  <si>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</si>
  <si>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</si>
  <si>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</si>
  <si>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</si>
  <si>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</si>
  <si>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</si>
  <si>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</si>
  <si>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</si>
  <si>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</si>
  <si>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</si>
  <si>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</si>
  <si>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</si>
  <si>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</si>
  <si>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</si>
  <si>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</si>
  <si>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</si>
  <si>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</si>
  <si>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</si>
  <si>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</si>
  <si>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</si>
  <si>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</si>
  <si>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</si>
  <si>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</si>
  <si>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</si>
  <si>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</si>
  <si>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</si>
  <si>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</si>
  <si>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</si>
  <si>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</si>
  <si>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</si>
  <si>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</si>
  <si>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</si>
  <si>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</si>
  <si>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</si>
  <si>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</si>
  <si>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</si>
  <si>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</si>
  <si>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</si>
  <si>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</si>
  <si>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</si>
  <si>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</si>
  <si>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</si>
  <si>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</si>
  <si>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</si>
  <si>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</si>
  <si>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</si>
  <si>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</si>
  <si>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</si>
  <si>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</si>
  <si>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</si>
  <si>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</si>
  <si>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</si>
  <si>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</si>
  <si>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</si>
  <si>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</si>
  <si>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</si>
  <si>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</si>
  <si>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</si>
  <si>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</si>
  <si>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</si>
  <si>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</si>
  <si>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</si>
  <si>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</si>
  <si>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</si>
  <si>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</si>
  <si>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</si>
  <si>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</si>
  <si>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</si>
  <si>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</si>
  <si>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</si>
  <si>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</si>
  <si>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</si>
  <si>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</si>
  <si>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</si>
  <si>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</si>
  <si>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</si>
  <si>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</si>
  <si>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</si>
  <si>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</si>
  <si>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</si>
  <si>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</si>
  <si>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</si>
  <si>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</si>
  <si>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</si>
  <si>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</si>
  <si>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</si>
  <si>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</si>
  <si>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</si>
  <si>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</si>
  <si>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</si>
  <si>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</si>
  <si>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</si>
  <si>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</si>
  <si>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</si>
  <si>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</si>
  <si>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</si>
  <si>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</si>
  <si>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</si>
  <si>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</si>
  <si>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</si>
  <si>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</si>
  <si>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</si>
  <si>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</si>
  <si>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</si>
  <si>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</si>
  <si>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</si>
  <si>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</si>
  <si>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</si>
  <si>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</si>
  <si>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</si>
  <si>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</si>
  <si>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</si>
  <si>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</si>
  <si>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</si>
  <si>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</si>
  <si>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</si>
  <si>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</si>
  <si>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</si>
  <si>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</si>
  <si>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</si>
  <si>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</si>
  <si>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</si>
  <si>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</si>
  <si>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</si>
  <si>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</si>
  <si>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</si>
  <si>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</si>
  <si>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</si>
  <si>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</si>
  <si>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</si>
  <si>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</si>
  <si>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</si>
  <si>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</si>
  <si>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</si>
  <si>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</si>
  <si>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</si>
  <si>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</si>
  <si>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</si>
  <si>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</si>
  <si>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</si>
  <si>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</si>
  <si>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</si>
  <si>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</si>
  <si>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</si>
  <si>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</si>
  <si>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</si>
  <si>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</si>
  <si>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</si>
  <si>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</si>
  <si>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</si>
  <si>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</si>
  <si>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</si>
  <si>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</si>
  <si>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</si>
  <si>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</si>
  <si>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</si>
  <si>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</si>
  <si>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</si>
  <si>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</si>
  <si>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</si>
  <si>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</si>
  <si>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</si>
  <si>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</si>
  <si>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</si>
  <si>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</si>
  <si>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</si>
  <si>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</si>
  <si>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</si>
  <si>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</si>
  <si>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</si>
  <si>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</si>
  <si>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</si>
  <si>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</si>
  <si>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</si>
  <si>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</si>
  <si>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</si>
  <si>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</si>
  <si>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</si>
  <si>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</si>
  <si>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</si>
  <si>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</si>
  <si>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</si>
  <si>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</si>
  <si>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</si>
  <si>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</si>
  <si>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</si>
  <si>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</si>
  <si>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</si>
  <si>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</si>
  <si>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</si>
  <si>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</si>
  <si>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</si>
  <si>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</si>
  <si>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</si>
  <si>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</si>
  <si>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</si>
  <si>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</si>
  <si>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</si>
  <si>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</si>
  <si>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</si>
  <si>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</si>
  <si>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</si>
  <si>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</si>
  <si>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</si>
  <si>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</si>
  <si>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</si>
  <si>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</si>
  <si>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</si>
  <si>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</si>
  <si>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</si>
  <si>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</si>
  <si>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</si>
  <si>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</si>
  <si>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</si>
  <si>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</si>
  <si>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</si>
  <si>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</si>
  <si>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</si>
  <si>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</si>
  <si>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</si>
  <si>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</si>
  <si>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</si>
  <si>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</si>
  <si>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</si>
  <si>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</si>
  <si>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</si>
  <si>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</si>
  <si>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</si>
  <si>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</si>
  <si>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</si>
  <si>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</si>
  <si>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</si>
  <si>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</si>
  <si>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</si>
  <si>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</si>
  <si>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</si>
  <si>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</si>
  <si>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</si>
  <si>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</si>
  <si>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</si>
  <si>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</si>
  <si>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</si>
  <si>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</si>
  <si>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</si>
  <si>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</si>
  <si>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</si>
  <si>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</si>
  <si>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</si>
  <si>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</si>
  <si>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</si>
  <si>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</si>
  <si>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</si>
  <si>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</si>
  <si>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</si>
  <si>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</si>
  <si>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</si>
  <si>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</si>
  <si>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</si>
  <si>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</si>
  <si>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</si>
  <si>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</si>
  <si>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</si>
  <si>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</si>
  <si>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</si>
  <si>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</si>
  <si>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</si>
  <si>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</si>
  <si>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</si>
  <si>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</si>
  <si>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</si>
  <si>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</si>
  <si>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</si>
  <si>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</si>
  <si>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</si>
  <si>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</si>
  <si>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</si>
  <si>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</si>
  <si>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</si>
  <si>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</si>
  <si>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</si>
  <si>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</si>
  <si>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</si>
  <si>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</si>
  <si>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</si>
  <si>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</si>
  <si>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</si>
  <si>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</si>
  <si>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</si>
  <si>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</si>
  <si>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</si>
  <si>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</si>
  <si>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</si>
  <si>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</si>
  <si>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</si>
  <si>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</si>
  <si>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</si>
  <si>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</si>
  <si>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</si>
  <si>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</si>
  <si>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</si>
  <si>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</si>
  <si>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</si>
  <si>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</si>
  <si>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</si>
  <si>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</si>
  <si>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</si>
  <si>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</si>
  <si>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</si>
  <si>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</si>
  <si>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</si>
  <si>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</si>
  <si>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</si>
  <si>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</si>
  <si>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</si>
  <si>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</si>
  <si>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</si>
  <si>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</si>
  <si>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</si>
  <si>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</si>
  <si>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</si>
  <si>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</si>
  <si>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</si>
  <si>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</si>
  <si>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</si>
  <si>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</si>
  <si>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</si>
  <si>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</si>
  <si>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</si>
  <si>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</si>
  <si>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</si>
  <si>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</si>
  <si>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</si>
  <si>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</si>
  <si>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</si>
  <si>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</si>
  <si>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</si>
  <si>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</si>
  <si>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</si>
  <si>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</si>
  <si>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</si>
  <si>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</si>
  <si>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</si>
  <si>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</si>
  <si>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</si>
  <si>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</si>
  <si>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</si>
  <si>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</si>
  <si>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</si>
  <si>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</si>
  <si>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</si>
  <si>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</si>
  <si>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</si>
  <si>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</si>
  <si>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</si>
  <si>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</si>
  <si>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</si>
  <si>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</si>
  <si>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</si>
  <si>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</si>
  <si>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</si>
  <si>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</si>
  <si>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</si>
  <si>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</si>
  <si>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</si>
  <si>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</si>
  <si>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</si>
  <si>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</si>
  <si>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</si>
  <si>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</si>
  <si>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</si>
  <si>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</si>
  <si>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</si>
  <si>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</si>
  <si>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</si>
  <si>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</si>
  <si>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</si>
  <si>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</si>
  <si>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</si>
  <si>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</si>
  <si>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</si>
  <si>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</si>
  <si>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</si>
  <si>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</si>
  <si>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</si>
  <si>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</si>
  <si>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</si>
  <si>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</si>
  <si>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</si>
  <si>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</si>
  <si>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</si>
  <si>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</si>
  <si>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</si>
  <si>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</si>
  <si>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</si>
  <si>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</si>
  <si>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</si>
  <si>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</si>
  <si>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</si>
  <si>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</si>
  <si>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</si>
  <si>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</si>
  <si>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</si>
  <si>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</si>
  <si>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</si>
  <si>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</si>
  <si>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</si>
  <si>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</si>
  <si>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</si>
  <si>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</si>
  <si>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</si>
  <si>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</si>
  <si>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</si>
  <si>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</si>
  <si>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</si>
  <si>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</si>
  <si>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</si>
  <si>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</si>
  <si>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</si>
  <si>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</si>
  <si>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</si>
  <si>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</si>
  <si>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</si>
  <si>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</si>
  <si>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</si>
  <si>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</si>
  <si>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</si>
  <si>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</si>
  <si>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</si>
  <si>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</si>
  <si>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</si>
  <si>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</si>
  <si>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</si>
  <si>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</si>
  <si>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</si>
  <si>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</si>
  <si>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</si>
  <si>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</si>
  <si>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</si>
  <si>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</si>
  <si>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</si>
  <si>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</si>
  <si>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</si>
  <si>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</si>
  <si>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</si>
  <si>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</si>
  <si>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</si>
  <si>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</si>
  <si>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</si>
  <si>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</si>
  <si>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</si>
  <si>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</si>
  <si>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</si>
  <si>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</si>
  <si>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</si>
  <si>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</si>
  <si>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</si>
  <si>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</si>
  <si>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</si>
  <si>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</si>
  <si>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</si>
  <si>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</si>
  <si>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</si>
  <si>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</si>
  <si>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</si>
  <si>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</si>
  <si>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</si>
  <si>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</si>
  <si>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</si>
  <si>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</si>
  <si>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</si>
  <si>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</si>
  <si>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</si>
  <si>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</si>
  <si>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</si>
  <si>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</si>
  <si>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</si>
  <si>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</si>
  <si>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</si>
  <si>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</si>
  <si>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</si>
  <si>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</si>
  <si>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</si>
  <si>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</si>
  <si>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</si>
  <si>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</si>
  <si>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</si>
  <si>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</si>
  <si>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</si>
  <si>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</si>
  <si>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</si>
  <si>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</si>
  <si>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</si>
  <si>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</si>
  <si>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</si>
  <si>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</si>
  <si>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</si>
  <si>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</si>
  <si>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</si>
  <si>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</si>
  <si>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</si>
  <si>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</si>
  <si>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</si>
  <si>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</si>
  <si>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</si>
  <si>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</si>
  <si>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</si>
  <si>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</si>
  <si>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</si>
  <si>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</si>
  <si>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</si>
  <si>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</si>
  <si>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</si>
  <si>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</si>
  <si>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</si>
  <si>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</si>
  <si>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</si>
  <si>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</si>
  <si>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</si>
  <si>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</si>
  <si>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</si>
  <si>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</si>
  <si>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</si>
  <si>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</si>
  <si>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</si>
  <si>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</si>
  <si>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</si>
  <si>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</si>
  <si>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</si>
  <si>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</si>
  <si>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</si>
  <si>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</si>
  <si>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</si>
  <si>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</si>
  <si>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</si>
  <si>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</si>
  <si>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</si>
  <si>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</si>
  <si>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</si>
  <si>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</si>
  <si>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</si>
  <si>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</si>
  <si>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</si>
  <si>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</si>
  <si>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</si>
  <si>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</si>
  <si>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</si>
  <si>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</si>
  <si>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</si>
  <si>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</si>
  <si>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</si>
  <si>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</si>
  <si>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</si>
  <si>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</si>
  <si>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</si>
  <si>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</si>
  <si>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</si>
  <si>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</si>
  <si>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</si>
  <si>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</si>
  <si>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</si>
  <si>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</si>
  <si>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</si>
  <si>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</si>
  <si>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</si>
  <si>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</si>
  <si>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</si>
  <si>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</si>
  <si>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</si>
  <si>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</si>
  <si>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</si>
  <si>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</si>
  <si>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</si>
  <si>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</si>
  <si>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</si>
  <si>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</si>
  <si>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</si>
  <si>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</si>
  <si>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</si>
  <si>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</si>
  <si>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</si>
  <si>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</si>
  <si>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</si>
  <si>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</si>
  <si>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</si>
  <si>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</si>
  <si>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</si>
  <si>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</si>
  <si>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</si>
  <si>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</si>
  <si>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</si>
  <si>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</si>
  <si>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</si>
  <si>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</si>
  <si>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</si>
  <si>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</si>
  <si>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</si>
  <si>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</si>
  <si>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</si>
  <si>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</si>
  <si>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</si>
  <si>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</si>
  <si>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</si>
  <si>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</si>
  <si>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</si>
  <si>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</si>
  <si>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</si>
  <si>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</si>
  <si>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</si>
  <si>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</si>
  <si>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</si>
  <si>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</si>
  <si>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</si>
  <si>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</si>
  <si>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</si>
  <si>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</si>
  <si>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</si>
  <si>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</si>
  <si>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</si>
  <si>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</si>
  <si>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</si>
  <si>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</si>
  <si>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</si>
  <si>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</si>
  <si>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</si>
  <si>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</si>
  <si>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</si>
  <si>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</si>
  <si>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</si>
  <si>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</si>
  <si>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</si>
  <si>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</si>
  <si>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</si>
  <si>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</si>
  <si>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</si>
  <si>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</si>
  <si>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</si>
  <si>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</si>
  <si>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</si>
  <si>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</si>
  <si>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</si>
  <si>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</si>
  <si>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</si>
  <si>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</si>
  <si>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</si>
  <si>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</si>
  <si>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</si>
  <si>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</si>
  <si>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</si>
  <si>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</si>
  <si>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</si>
  <si>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</si>
  <si>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</si>
  <si>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</si>
  <si>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</si>
  <si>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</si>
  <si>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</si>
  <si>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</si>
  <si>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</si>
  <si>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</si>
  <si>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</si>
  <si>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</si>
  <si>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</si>
  <si>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</si>
  <si>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</si>
  <si>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</si>
  <si>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</si>
  <si>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</si>
  <si>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</si>
  <si>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</si>
  <si>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</si>
  <si>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</si>
  <si>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</si>
  <si>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</si>
  <si>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</si>
  <si>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</si>
  <si>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</si>
  <si>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</si>
  <si>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</si>
  <si>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</si>
  <si>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</si>
  <si>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</si>
  <si>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</si>
  <si>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</si>
  <si>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</si>
  <si>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</si>
  <si>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</si>
  <si>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</si>
  <si>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</si>
  <si>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</si>
  <si>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</si>
  <si>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</si>
  <si>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</si>
  <si>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</si>
  <si>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</si>
  <si>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</si>
  <si>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</si>
  <si>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</si>
  <si>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</si>
  <si>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</si>
  <si>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</si>
  <si>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</si>
  <si>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</si>
  <si>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</si>
  <si>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</si>
  <si>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</si>
  <si>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</si>
  <si>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</si>
  <si>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</si>
  <si>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</si>
  <si>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</si>
  <si>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</si>
  <si>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</si>
  <si>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</si>
  <si>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</si>
  <si>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</si>
  <si>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</si>
  <si>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</si>
  <si>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</si>
  <si>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</si>
  <si>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</si>
  <si>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</si>
  <si>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</si>
  <si>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</si>
  <si>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</si>
  <si>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</si>
  <si>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</si>
  <si>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</si>
  <si>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</si>
  <si>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</si>
  <si>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</si>
  <si>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</si>
  <si>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</si>
  <si>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</si>
  <si>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</si>
  <si>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</si>
  <si>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</si>
  <si>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</si>
  <si>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</si>
  <si>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</si>
  <si>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</si>
  <si>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</si>
  <si>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</si>
  <si>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</si>
  <si>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</si>
  <si>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</si>
  <si>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</si>
  <si>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</si>
  <si>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</si>
  <si>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</si>
  <si>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</si>
  <si>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</si>
  <si>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</si>
  <si>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</si>
  <si>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</si>
  <si>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</si>
  <si>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</si>
  <si>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</si>
  <si>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</si>
  <si>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</si>
  <si>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</si>
  <si>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</si>
  <si>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</si>
  <si>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</si>
  <si>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</si>
  <si>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</si>
  <si>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</si>
  <si>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</si>
  <si>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</si>
  <si>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</si>
  <si>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</si>
  <si>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</si>
  <si>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</si>
  <si>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</si>
  <si>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</si>
  <si>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</si>
  <si>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</si>
  <si>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</si>
  <si>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</si>
  <si>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</si>
  <si>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</si>
  <si>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</si>
  <si>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</si>
  <si>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</si>
  <si>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</si>
  <si>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</si>
  <si>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</si>
  <si>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</si>
  <si>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</si>
  <si>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</si>
  <si>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</si>
  <si>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</si>
  <si>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</si>
  <si>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</si>
  <si>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</si>
  <si>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</si>
  <si>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</si>
  <si>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</si>
  <si>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</si>
  <si>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</si>
  <si>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</si>
  <si>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</si>
  <si>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</si>
  <si>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</si>
  <si>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</si>
  <si>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</si>
  <si>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</si>
  <si>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</si>
  <si>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</si>
  <si>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</si>
  <si>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</si>
  <si>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</si>
  <si>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</si>
  <si>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</si>
  <si>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</si>
  <si>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</si>
  <si>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</si>
  <si>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</si>
  <si>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</si>
  <si>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</si>
  <si>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</si>
  <si>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</si>
  <si>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</si>
  <si>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</si>
  <si>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</si>
  <si>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</si>
  <si>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</si>
  <si>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</si>
  <si>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</si>
  <si>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</si>
  <si>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</si>
  <si>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</si>
  <si>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</si>
  <si>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</si>
  <si>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</si>
  <si>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</si>
  <si>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</si>
  <si>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</si>
  <si>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</si>
  <si>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</si>
  <si>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</si>
  <si>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</si>
  <si>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</si>
  <si>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</si>
  <si>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</si>
  <si>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</si>
  <si>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</si>
  <si>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</si>
  <si>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</si>
  <si>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</si>
  <si>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</si>
  <si>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</si>
  <si>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</si>
  <si>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</si>
  <si>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</si>
  <si>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</si>
  <si>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</si>
  <si>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</si>
  <si>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</si>
  <si>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</si>
  <si>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</si>
  <si>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</si>
  <si>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</si>
  <si>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</si>
  <si>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</si>
  <si>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</si>
  <si>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</si>
  <si>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</si>
  <si>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</si>
  <si>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</si>
  <si>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</si>
  <si>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</si>
  <si>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</si>
  <si>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</si>
  <si>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</si>
  <si>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</si>
  <si>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</si>
  <si>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</si>
  <si>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</si>
  <si>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</si>
  <si>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</si>
  <si>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</si>
  <si>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</si>
  <si>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</si>
  <si>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</si>
  <si>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</si>
  <si>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</si>
  <si>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</si>
  <si>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</si>
  <si>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</si>
  <si>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</si>
  <si>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</si>
  <si>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</si>
  <si>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</si>
  <si>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</si>
  <si>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</si>
  <si>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</si>
  <si>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</si>
  <si>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</si>
  <si>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</si>
  <si>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</si>
  <si>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</si>
  <si>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</si>
  <si>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</si>
  <si>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</si>
  <si>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</si>
  <si>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</si>
  <si>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</si>
  <si>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</si>
  <si>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</si>
  <si>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</si>
  <si>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</si>
  <si>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</si>
  <si>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</si>
  <si>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</si>
  <si>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</si>
  <si>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</si>
  <si>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</si>
  <si>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</si>
  <si>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</si>
  <si>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</si>
  <si>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</si>
  <si>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</si>
  <si>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</si>
  <si>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</si>
  <si>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</si>
  <si>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</si>
  <si>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</si>
  <si>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</si>
  <si>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</si>
  <si>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</si>
  <si>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</si>
  <si>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</si>
  <si>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</si>
  <si>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</si>
  <si>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</si>
  <si>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</si>
  <si>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</si>
  <si>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</si>
  <si>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</si>
  <si>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</si>
  <si>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</si>
  <si>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</si>
  <si>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</si>
  <si>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</si>
  <si>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</si>
  <si>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</si>
  <si>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</si>
  <si>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</si>
  <si>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</si>
  <si>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</si>
  <si>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</si>
  <si>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</si>
  <si>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</si>
  <si>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</si>
  <si>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</si>
  <si>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</si>
  <si>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</si>
  <si>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</si>
  <si>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</si>
  <si>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</si>
  <si>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</si>
  <si>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</si>
  <si>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</si>
  <si>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</si>
  <si>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</si>
  <si>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</si>
  <si>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</si>
  <si>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</si>
  <si>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</si>
  <si>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</si>
  <si>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</si>
  <si>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</si>
  <si>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</si>
  <si>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</si>
  <si>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</si>
  <si>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</si>
  <si>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</si>
  <si>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</si>
  <si>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</si>
  <si>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</si>
  <si>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</si>
  <si>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</si>
  <si>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</si>
  <si>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</si>
  <si>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</si>
  <si>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</si>
  <si>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</si>
  <si>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</si>
  <si>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</si>
  <si>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</si>
  <si>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</si>
  <si>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</si>
  <si>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</si>
  <si>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</si>
  <si>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</si>
  <si>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</si>
  <si>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</si>
  <si>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</si>
  <si>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</si>
  <si>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</si>
  <si>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</si>
  <si>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</si>
  <si>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</si>
  <si>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</si>
  <si>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</si>
  <si>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</si>
  <si>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</si>
  <si>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</si>
  <si>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</si>
  <si>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</si>
  <si>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</si>
  <si>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</si>
  <si>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</si>
  <si>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</si>
  <si>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</si>
  <si>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</si>
  <si>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</si>
  <si>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</si>
  <si>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</si>
  <si>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</si>
  <si>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</si>
  <si>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</si>
  <si>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</si>
  <si>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</si>
  <si>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</si>
  <si>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</si>
  <si>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</si>
  <si>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</si>
  <si>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</si>
  <si>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</si>
  <si>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</si>
  <si>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</si>
  <si>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</si>
  <si>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</si>
  <si>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</si>
  <si>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</si>
  <si>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</si>
  <si>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</si>
  <si>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</si>
  <si>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</si>
  <si>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</si>
  <si>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</si>
  <si>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</si>
  <si>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</si>
  <si>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</si>
  <si>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</si>
  <si>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</si>
  <si>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</si>
  <si>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</si>
  <si>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</si>
  <si>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</si>
  <si>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</si>
  <si>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</si>
  <si>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</si>
  <si>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</si>
  <si>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</si>
  <si>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</si>
  <si>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</si>
  <si>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</si>
  <si>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</si>
  <si>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</si>
  <si>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</si>
  <si>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</si>
  <si>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</si>
  <si>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</si>
  <si>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</si>
  <si>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</si>
  <si>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</si>
  <si>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</si>
  <si>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</si>
  <si>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</si>
  <si>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</si>
  <si>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</si>
  <si>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</si>
  <si>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</si>
  <si>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</si>
  <si>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</si>
  <si>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</si>
  <si>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</si>
  <si>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</si>
  <si>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</si>
  <si>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</si>
  <si>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</si>
  <si>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</si>
  <si>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</si>
  <si>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</si>
  <si>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</si>
  <si>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</si>
  <si>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</si>
  <si>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</si>
  <si>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</si>
  <si>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</si>
  <si>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</si>
  <si>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</si>
  <si>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</si>
  <si>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</si>
  <si>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</si>
  <si>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</si>
  <si>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</si>
  <si>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</si>
  <si>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</si>
  <si>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</si>
  <si>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</si>
  <si>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</si>
  <si>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</si>
  <si>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</si>
  <si>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</si>
  <si>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</si>
  <si>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</si>
  <si>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</si>
  <si>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</si>
  <si>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</si>
  <si>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</si>
  <si>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</si>
  <si>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</si>
  <si>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</si>
  <si>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</si>
  <si>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</si>
  <si>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</si>
  <si>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</si>
  <si>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</si>
  <si>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</si>
  <si>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</si>
  <si>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</si>
  <si>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</si>
  <si>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</si>
  <si>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</si>
  <si>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</si>
  <si>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</si>
  <si>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</si>
  <si>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</si>
  <si>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</si>
  <si>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</si>
  <si>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</si>
  <si>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</si>
  <si>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</si>
  <si>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</si>
  <si>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</si>
  <si>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</si>
  <si>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</si>
  <si>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</si>
  <si>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</si>
  <si>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</si>
  <si>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</si>
  <si>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</si>
  <si>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</si>
  <si>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</si>
  <si>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</si>
  <si>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</si>
  <si>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</si>
  <si>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</si>
  <si>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</si>
  <si>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</si>
  <si>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</si>
  <si>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</si>
  <si>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</si>
  <si>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</si>
  <si>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</si>
  <si>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</si>
  <si>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</si>
  <si>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</si>
  <si>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</si>
  <si>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</si>
  <si>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</si>
  <si>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</si>
  <si>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</si>
  <si>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</si>
  <si>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</si>
  <si>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</si>
  <si>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</si>
  <si>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</si>
  <si>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</si>
  <si>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</si>
  <si>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</si>
  <si>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</si>
  <si>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</si>
  <si>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</si>
  <si>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</si>
  <si>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</si>
  <si>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</si>
  <si>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</si>
  <si>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</si>
  <si>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</si>
  <si>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</si>
  <si>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</si>
  <si>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</si>
  <si>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</si>
  <si>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</si>
  <si>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</si>
  <si>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</si>
  <si>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</si>
  <si>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</si>
  <si>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</si>
  <si>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</si>
  <si>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</si>
  <si>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</si>
  <si>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</si>
  <si>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</si>
  <si>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</si>
  <si>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</si>
  <si>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</si>
  <si>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</si>
  <si>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</si>
  <si>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</si>
  <si>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</si>
  <si>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</si>
  <si>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</si>
  <si>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</si>
  <si>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</si>
  <si>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</si>
  <si>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</si>
  <si>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</si>
  <si>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</si>
  <si>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</si>
  <si>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</si>
  <si>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</si>
  <si>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</si>
  <si>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</si>
  <si>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</si>
  <si>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</si>
  <si>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</si>
  <si>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</si>
  <si>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</si>
  <si>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</si>
  <si>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</si>
  <si>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</si>
  <si>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</si>
  <si>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</si>
  <si>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</si>
  <si>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</si>
  <si>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</si>
  <si>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</si>
  <si>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</si>
  <si>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</si>
  <si>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</si>
  <si>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</si>
  <si>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</si>
  <si>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</si>
  <si>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</si>
  <si>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</si>
  <si>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</si>
  <si>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</si>
  <si>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</si>
  <si>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</si>
  <si>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</si>
  <si>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</si>
  <si>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</si>
  <si>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</si>
  <si>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</si>
  <si>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</si>
  <si>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</si>
  <si>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</si>
  <si>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</si>
  <si>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</si>
  <si>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</si>
  <si>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</si>
  <si>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</si>
  <si>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</si>
  <si>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</si>
  <si>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</si>
  <si>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</si>
  <si>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</si>
  <si>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</si>
  <si>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</si>
  <si>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</si>
  <si>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</si>
  <si>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</si>
  <si>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</si>
  <si>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</si>
  <si>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</si>
  <si>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</si>
  <si>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</si>
  <si>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</si>
  <si>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</si>
  <si>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</si>
  <si>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</si>
  <si>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</si>
  <si>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</si>
  <si>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</si>
  <si>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</si>
  <si>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</si>
  <si>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</si>
  <si>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</si>
  <si>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</si>
  <si>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</si>
  <si>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</si>
  <si>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</si>
  <si>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</si>
  <si>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</si>
  <si>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</si>
  <si>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</si>
  <si>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</si>
  <si>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</si>
  <si>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</si>
  <si>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</si>
  <si>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</si>
  <si>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</si>
  <si>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</si>
  <si>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</si>
  <si>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</si>
  <si>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</si>
  <si>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</si>
  <si>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</si>
  <si>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</si>
  <si>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</si>
  <si>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</si>
  <si>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</si>
  <si>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</si>
  <si>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</si>
  <si>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</si>
  <si>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</si>
  <si>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</si>
  <si>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</si>
  <si>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</si>
  <si>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</si>
  <si>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</si>
  <si>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</si>
  <si>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</si>
  <si>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</si>
  <si>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</si>
  <si>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</si>
  <si>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</si>
  <si>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</si>
  <si>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</si>
  <si>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</si>
  <si>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</si>
  <si>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</si>
  <si>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</si>
  <si>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</si>
  <si>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</si>
  <si>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</si>
  <si>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</si>
  <si>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</si>
  <si>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</si>
  <si>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</si>
  <si>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</si>
  <si>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</si>
  <si>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</si>
  <si>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</si>
  <si>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</si>
  <si>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</si>
  <si>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</si>
  <si>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</si>
  <si>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</si>
  <si>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</si>
  <si>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</si>
  <si>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</si>
  <si>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</si>
  <si>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</si>
  <si>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</si>
  <si>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</si>
  <si>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</si>
  <si>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</si>
  <si>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</si>
  <si>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</si>
  <si>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</si>
  <si>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</si>
  <si>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</si>
  <si>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</si>
  <si>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</si>
  <si>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</si>
  <si>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</si>
  <si>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</si>
  <si>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</si>
  <si>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</si>
  <si>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</si>
  <si>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</si>
  <si>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</si>
  <si>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</si>
  <si>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</si>
  <si>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</si>
  <si>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</si>
  <si>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</si>
  <si>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</si>
  <si>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</si>
  <si>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</si>
  <si>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</si>
  <si>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</si>
  <si>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</si>
  <si>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</si>
  <si>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</si>
  <si>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</si>
  <si>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</si>
  <si>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</si>
  <si>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</si>
  <si>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</si>
  <si>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</si>
  <si>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</si>
  <si>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</si>
  <si>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</si>
  <si>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</si>
  <si>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</si>
  <si>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</si>
  <si>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</si>
  <si>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</si>
  <si>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</si>
  <si>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</si>
  <si>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</si>
  <si>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</si>
  <si>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</si>
  <si>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</si>
  <si>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</si>
  <si>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</si>
  <si>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</si>
  <si>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</si>
  <si>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</si>
  <si>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</si>
  <si>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</si>
  <si>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</si>
  <si>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</si>
  <si>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</si>
  <si>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</si>
  <si>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</si>
  <si>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</si>
  <si>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</si>
  <si>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</si>
  <si>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</si>
  <si>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</si>
  <si>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</si>
  <si>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</si>
  <si>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</si>
  <si>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</si>
  <si>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</si>
  <si>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</si>
  <si>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</si>
  <si>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</si>
  <si>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</si>
  <si>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</si>
  <si>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</si>
  <si>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</si>
  <si>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</si>
  <si>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</si>
  <si>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</si>
  <si>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</si>
  <si>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</si>
  <si>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</si>
  <si>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</si>
  <si>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</si>
  <si>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</si>
  <si>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</si>
  <si>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</si>
  <si>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</si>
  <si>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</si>
  <si>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</si>
  <si>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</si>
  <si>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</si>
  <si>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</si>
  <si>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</si>
  <si>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</si>
  <si>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</si>
  <si>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</si>
  <si>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</si>
  <si>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</si>
  <si>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</si>
  <si>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</si>
  <si>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</si>
  <si>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</si>
  <si>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</si>
  <si>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</si>
  <si>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</si>
  <si>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</si>
  <si>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</si>
  <si>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</si>
  <si>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</si>
  <si>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</si>
  <si>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</si>
  <si>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</si>
  <si>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</si>
  <si>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</si>
  <si>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</si>
  <si>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</si>
  <si>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</si>
  <si>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</si>
  <si>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</si>
  <si>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</si>
  <si>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</si>
  <si>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</si>
  <si>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</si>
  <si>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</si>
  <si>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</si>
  <si>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</si>
  <si>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</si>
  <si>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</si>
  <si>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</si>
  <si>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</si>
  <si>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</si>
  <si>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</si>
  <si>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</si>
  <si>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</si>
  <si>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</si>
  <si>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</si>
  <si>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</si>
  <si>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</si>
  <si>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</si>
  <si>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</si>
  <si>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</si>
  <si>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</si>
  <si>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</si>
  <si>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</si>
  <si>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</si>
  <si>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</si>
  <si>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</si>
  <si>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</si>
  <si>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</si>
  <si>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</si>
  <si>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</si>
  <si>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</si>
  <si>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</si>
  <si>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</si>
  <si>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</si>
  <si>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</si>
  <si>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</si>
  <si>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</si>
  <si>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</si>
  <si>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</si>
  <si>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</si>
  <si>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</si>
  <si>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</si>
  <si>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</si>
  <si>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</si>
  <si>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</si>
  <si>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</si>
  <si>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</si>
  <si>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</si>
  <si>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</si>
  <si>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</si>
  <si>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</si>
  <si>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</si>
  <si>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</si>
  <si>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</si>
  <si>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</si>
  <si>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</si>
  <si>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</si>
  <si>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</si>
  <si>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</si>
  <si>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</si>
  <si>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</si>
  <si>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</si>
  <si>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</si>
  <si>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</si>
  <si>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</si>
  <si>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</si>
  <si>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</si>
  <si>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</si>
  <si>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</si>
  <si>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</si>
  <si>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</si>
  <si>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</si>
  <si>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</si>
  <si>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</si>
  <si>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</si>
  <si>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</si>
  <si>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</si>
  <si>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</si>
  <si>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</si>
  <si>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</si>
  <si>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</si>
  <si>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</si>
  <si>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</si>
  <si>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</si>
  <si>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</si>
  <si>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</si>
  <si>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</si>
  <si>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</si>
  <si>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</si>
  <si>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</si>
  <si>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</si>
  <si>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</si>
  <si>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</si>
  <si>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</si>
  <si>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</si>
  <si>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</si>
  <si>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</si>
  <si>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</si>
  <si>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</si>
  <si>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</si>
  <si>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</si>
  <si>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</si>
  <si>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</si>
  <si>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</si>
  <si>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</si>
  <si>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</si>
  <si>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</si>
  <si>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</si>
  <si>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</si>
  <si>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</si>
  <si>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</si>
  <si>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</si>
  <si>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</si>
  <si>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</si>
  <si>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</si>
  <si>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</si>
  <si>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</si>
  <si>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</si>
  <si>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</si>
  <si>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</si>
  <si>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</si>
  <si>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</si>
  <si>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</si>
  <si>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</si>
  <si>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</si>
  <si>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</si>
  <si>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</si>
  <si>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</si>
  <si>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</si>
  <si>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</si>
  <si>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</si>
  <si>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</si>
  <si>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</si>
  <si>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</si>
  <si>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</si>
  <si>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</si>
  <si>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</si>
  <si>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</si>
  <si>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</si>
  <si>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</si>
  <si>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</si>
  <si>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</si>
  <si>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</si>
  <si>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</si>
  <si>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</si>
  <si>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</si>
  <si>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</si>
  <si>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</si>
  <si>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</si>
  <si>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</si>
  <si>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</si>
  <si>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</si>
  <si>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</si>
  <si>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</si>
  <si>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</si>
  <si>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</si>
  <si>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</si>
  <si>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</si>
  <si>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</si>
  <si>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</si>
  <si>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</si>
  <si>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</si>
  <si>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</si>
  <si>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</si>
  <si>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</si>
  <si>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</si>
  <si>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</si>
  <si>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</si>
  <si>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</si>
  <si>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</si>
  <si>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</si>
  <si>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</si>
  <si>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</si>
  <si>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</si>
  <si>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</si>
  <si>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</si>
  <si>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</si>
  <si>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</si>
  <si>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</si>
  <si>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</si>
  <si>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</si>
  <si>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</si>
  <si>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</si>
  <si>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</si>
  <si>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</si>
  <si>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</si>
  <si>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</si>
  <si>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</si>
  <si>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</si>
  <si>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</si>
  <si>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</si>
  <si>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</si>
  <si>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</si>
  <si>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</si>
  <si>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</si>
  <si>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</si>
  <si>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</si>
  <si>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</si>
  <si>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</si>
  <si>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</si>
  <si>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</si>
  <si>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</si>
  <si>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</si>
  <si>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</si>
  <si>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</si>
  <si>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</si>
  <si>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</si>
  <si>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</si>
  <si>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</si>
  <si>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</si>
  <si>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</si>
  <si>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</si>
  <si>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</si>
  <si>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</si>
  <si>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</si>
  <si>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</si>
  <si>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</si>
  <si>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</si>
  <si>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</si>
  <si>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</si>
  <si>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</si>
  <si>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</si>
  <si>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</si>
  <si>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</si>
  <si>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</si>
  <si>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</si>
  <si>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</si>
  <si>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</si>
  <si>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</si>
  <si>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</si>
  <si>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</si>
  <si>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</si>
  <si>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</si>
  <si>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</si>
  <si>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</si>
  <si>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</si>
  <si>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</si>
  <si>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</si>
  <si>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</si>
  <si>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</si>
  <si>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</si>
  <si>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</si>
  <si>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</si>
  <si>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</si>
  <si>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</si>
  <si>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</si>
  <si>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</si>
  <si>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</si>
  <si>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</si>
  <si>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</si>
  <si>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</si>
  <si>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</si>
  <si>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</si>
  <si>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</si>
  <si>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</si>
  <si>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</si>
  <si>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</si>
  <si>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</si>
  <si>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</si>
  <si>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</si>
  <si>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</si>
  <si>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</si>
  <si>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</si>
  <si>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</si>
  <si>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</si>
  <si>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</si>
  <si>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</si>
  <si>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</si>
  <si>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</si>
  <si>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</si>
  <si>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</si>
  <si>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</si>
  <si>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</si>
  <si>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</si>
  <si>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</si>
  <si>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</si>
  <si>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</si>
  <si>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</si>
  <si>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</si>
  <si>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</si>
  <si>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</si>
  <si>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</si>
  <si>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</si>
  <si>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</si>
  <si>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</si>
  <si>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</si>
  <si>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</si>
  <si>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</si>
  <si>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</si>
  <si>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</si>
  <si>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</si>
  <si>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</si>
  <si>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</si>
  <si>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</si>
  <si>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</si>
  <si>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</si>
  <si>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</si>
  <si>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</si>
  <si>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</si>
  <si>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</si>
  <si>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</si>
  <si>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</si>
  <si>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</si>
  <si>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</si>
  <si>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</si>
  <si>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</si>
  <si>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</si>
  <si>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</si>
  <si>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</si>
  <si>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</si>
  <si>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</si>
  <si>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</si>
  <si>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</si>
  <si>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</si>
  <si>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</si>
  <si>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</si>
  <si>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</si>
  <si>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</si>
  <si>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</si>
  <si>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</si>
  <si>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</si>
  <si>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</si>
  <si>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</si>
  <si>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</si>
  <si>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</si>
  <si>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</si>
  <si>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</si>
  <si>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</si>
  <si>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</si>
  <si>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</si>
  <si>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</si>
  <si>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</si>
  <si>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</si>
  <si>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</si>
  <si>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</si>
  <si>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</si>
  <si>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</si>
  <si>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</si>
  <si>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</si>
  <si>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</si>
  <si>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</si>
  <si>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</si>
  <si>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</si>
  <si>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</si>
  <si>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</si>
  <si>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</si>
  <si>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</si>
  <si>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</si>
  <si>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</si>
  <si>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</si>
  <si>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</si>
  <si>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</si>
  <si>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</si>
  <si>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</si>
  <si>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</si>
  <si>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</si>
  <si>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</si>
  <si>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</si>
  <si>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</si>
  <si>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</si>
  <si>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</si>
  <si>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</si>
  <si>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</si>
  <si>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</si>
  <si>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</si>
  <si>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</si>
  <si>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</si>
  <si>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</si>
  <si>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</si>
  <si>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</si>
  <si>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</si>
  <si>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</si>
  <si>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</si>
  <si>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</si>
  <si>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</si>
  <si>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</si>
  <si>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</si>
  <si>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</si>
  <si>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</si>
  <si>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</si>
  <si>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</si>
  <si>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</si>
  <si>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</si>
  <si>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</si>
  <si>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</si>
  <si>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</si>
  <si>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</si>
  <si>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</si>
  <si>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</si>
  <si>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</si>
  <si>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</si>
  <si>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</si>
  <si>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</si>
  <si>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</si>
  <si>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</si>
  <si>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</si>
  <si>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</si>
  <si>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</si>
  <si>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</si>
  <si>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</si>
  <si>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</si>
  <si>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</si>
  <si>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</si>
  <si>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</si>
  <si>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</si>
  <si>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</si>
  <si>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</si>
  <si>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</si>
  <si>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</si>
  <si>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</si>
  <si>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</si>
  <si>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</si>
  <si>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</si>
  <si>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</si>
  <si>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</si>
  <si>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</si>
  <si>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</si>
  <si>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</si>
  <si>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</si>
  <si>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</si>
  <si>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</si>
  <si>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</si>
  <si>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</si>
  <si>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</si>
  <si>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</si>
  <si>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</si>
  <si>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</si>
  <si>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</si>
  <si>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</si>
  <si>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</si>
  <si>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</si>
  <si>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</si>
  <si>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</si>
  <si>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</si>
  <si>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</si>
  <si>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</si>
  <si>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</si>
  <si>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</si>
  <si>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</si>
  <si>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</si>
  <si>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</si>
  <si>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</si>
  <si>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</si>
  <si>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</si>
  <si>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</si>
  <si>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</si>
  <si>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</si>
  <si>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</si>
  <si>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</si>
  <si>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</si>
  <si>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</si>
  <si>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</si>
  <si>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</si>
  <si>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</si>
  <si>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</si>
  <si>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</si>
  <si>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</si>
  <si>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</si>
  <si>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</si>
  <si>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</si>
  <si>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</si>
  <si>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</si>
  <si>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</si>
  <si>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</si>
  <si>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</si>
  <si>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</si>
  <si>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</si>
  <si>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</si>
  <si>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</si>
  <si>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</si>
  <si>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</si>
  <si>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</si>
  <si>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</si>
  <si>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</si>
  <si>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</si>
  <si>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</si>
  <si>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</si>
  <si>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</si>
  <si>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</si>
  <si>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</si>
  <si>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</si>
  <si>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</si>
  <si>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</si>
  <si>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</si>
  <si>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</si>
  <si>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</si>
  <si>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</si>
  <si>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</si>
  <si>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</si>
  <si>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</si>
  <si>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</si>
  <si>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</si>
  <si>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</si>
  <si>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</si>
  <si>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</si>
  <si>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</si>
  <si>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</si>
  <si>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</si>
  <si>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</si>
  <si>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</si>
  <si>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</si>
  <si>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</si>
  <si>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</si>
  <si>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</si>
  <si>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</si>
  <si>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</si>
  <si>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</si>
  <si>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</si>
  <si>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</si>
  <si>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</si>
  <si>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</si>
  <si>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</si>
  <si>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</si>
  <si>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</si>
  <si>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</si>
  <si>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</si>
  <si>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</si>
  <si>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</si>
  <si>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</si>
  <si>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</si>
  <si>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</si>
  <si>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</si>
  <si>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</si>
  <si>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</si>
  <si>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</si>
  <si>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</si>
  <si>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</si>
  <si>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</si>
  <si>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</si>
  <si>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</si>
  <si>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</si>
  <si>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</si>
  <si>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</si>
  <si>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</si>
  <si>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</si>
  <si>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</si>
  <si>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</si>
  <si>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</si>
  <si>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</si>
  <si>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</si>
  <si>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</si>
  <si>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</si>
  <si>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</si>
  <si>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</si>
  <si>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</si>
  <si>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</si>
  <si>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</si>
  <si>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</si>
  <si>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</si>
  <si>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</si>
  <si>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</si>
  <si>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</si>
  <si>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</si>
  <si>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</si>
  <si>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</si>
  <si>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</si>
  <si>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</si>
  <si>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</si>
  <si>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</si>
  <si>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</si>
  <si>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</si>
  <si>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</si>
  <si>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</si>
  <si>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</si>
  <si>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</si>
  <si>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</si>
  <si>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</si>
  <si>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</si>
  <si>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</si>
  <si>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</si>
  <si>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</si>
  <si>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</si>
  <si>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</si>
  <si>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</si>
  <si>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</si>
  <si>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</si>
  <si>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</si>
  <si>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</si>
  <si>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</si>
  <si>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</si>
  <si>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</si>
  <si>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</si>
  <si>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</si>
  <si>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</si>
  <si>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</si>
  <si>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</si>
  <si>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</si>
  <si>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</si>
  <si>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</si>
  <si>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</si>
  <si>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</si>
  <si>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</si>
  <si>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</si>
  <si>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</si>
  <si>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</si>
  <si>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</si>
  <si>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</si>
  <si>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</si>
  <si>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</si>
  <si>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</si>
  <si>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</si>
  <si>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</si>
  <si>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</si>
  <si>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</si>
  <si>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</si>
  <si>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</si>
  <si>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</si>
  <si>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</si>
  <si>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</si>
  <si>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</si>
  <si>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</si>
  <si>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</si>
  <si>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</si>
  <si>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</si>
  <si>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</si>
  <si>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</si>
  <si>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</si>
  <si>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</si>
  <si>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</si>
  <si>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</si>
  <si>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</si>
  <si>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</si>
  <si>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</si>
  <si>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</si>
  <si>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</si>
  <si>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</si>
  <si>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</si>
  <si>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</si>
  <si>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</si>
  <si>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</si>
  <si>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</si>
  <si>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</si>
  <si>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</si>
  <si>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</si>
  <si>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</si>
  <si>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</si>
  <si>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</si>
  <si>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</si>
  <si>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</si>
  <si>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</si>
  <si>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</si>
  <si>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</si>
  <si>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</si>
  <si>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</si>
  <si>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</si>
  <si>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</si>
  <si>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</si>
  <si>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</si>
  <si>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</si>
  <si>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</si>
  <si>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</si>
  <si>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</si>
  <si>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</si>
  <si>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</si>
  <si>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</si>
  <si>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</si>
  <si>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</si>
  <si>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</si>
  <si>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</si>
  <si>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</si>
  <si>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</si>
  <si>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</si>
  <si>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</si>
  <si>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</si>
  <si>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</si>
  <si>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</si>
  <si>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</si>
  <si>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</si>
  <si>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</si>
  <si>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</si>
  <si>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</si>
  <si>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</si>
  <si>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</si>
  <si>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</si>
  <si>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</si>
  <si>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</si>
  <si>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</si>
  <si>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</si>
  <si>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</si>
  <si>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</si>
  <si>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</si>
  <si>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</si>
  <si>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</si>
  <si>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</si>
  <si>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</si>
  <si>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</si>
  <si>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</si>
  <si>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</si>
  <si>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</si>
  <si>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</si>
  <si>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</si>
  <si>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</si>
  <si>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</si>
  <si>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</si>
  <si>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</si>
  <si>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</si>
  <si>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</si>
  <si>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</si>
  <si>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</si>
  <si>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</si>
  <si>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</si>
  <si>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</si>
  <si>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</si>
  <si>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</si>
  <si>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</si>
  <si>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</si>
  <si>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</si>
  <si>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</si>
  <si>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</si>
  <si>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</si>
  <si>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</si>
  <si>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</si>
  <si>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</si>
  <si>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</si>
  <si>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</si>
  <si>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</si>
  <si>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</si>
  <si>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</si>
  <si>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</si>
  <si>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</si>
  <si>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</si>
  <si>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</si>
  <si>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</si>
  <si>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</si>
  <si>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</si>
  <si>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</si>
  <si>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</si>
  <si>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</si>
  <si>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</si>
  <si>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</si>
  <si>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</si>
  <si>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</si>
  <si>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</si>
  <si>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</si>
  <si>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</si>
  <si>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</si>
  <si>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</si>
  <si>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</si>
  <si>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</si>
  <si>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</si>
  <si>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</si>
  <si>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</si>
  <si>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</si>
  <si>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</si>
  <si>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</si>
  <si>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</si>
  <si>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</si>
  <si>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</si>
  <si>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</si>
  <si>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</si>
  <si>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</si>
  <si>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</si>
  <si>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</si>
  <si>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</si>
  <si>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</si>
  <si>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</si>
  <si>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</si>
  <si>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</si>
  <si>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</si>
  <si>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</si>
  <si>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</si>
  <si>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</si>
  <si>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</si>
  <si>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</si>
  <si>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</si>
  <si>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</si>
  <si>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</si>
  <si>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</si>
  <si>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</si>
  <si>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</si>
  <si>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</si>
  <si>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</si>
  <si>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</si>
  <si>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</si>
  <si>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</si>
  <si>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</si>
  <si>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</si>
  <si>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</si>
  <si>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</si>
  <si>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</si>
  <si>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</si>
  <si>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</si>
  <si>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</si>
  <si>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</si>
  <si>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</si>
  <si>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</si>
  <si>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</si>
  <si>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</si>
  <si>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</si>
  <si>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</si>
  <si>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</si>
  <si>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</si>
  <si>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</si>
  <si>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</si>
  <si>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</si>
  <si>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</si>
  <si>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</si>
  <si>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</si>
  <si>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</si>
  <si>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</si>
  <si>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</si>
  <si>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</si>
  <si>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</si>
  <si>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</si>
  <si>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</si>
  <si>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</si>
  <si>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</si>
  <si>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</si>
  <si>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</si>
  <si>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</si>
  <si>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</si>
  <si>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</si>
  <si>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</si>
  <si>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</si>
  <si>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</si>
  <si>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</si>
  <si>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</si>
  <si>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</si>
  <si>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</si>
  <si>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</si>
  <si>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</si>
  <si>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</si>
  <si>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</si>
  <si>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</si>
  <si>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</si>
  <si>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</si>
  <si>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</si>
  <si>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</si>
  <si>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</si>
  <si>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</si>
  <si>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</si>
  <si>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</si>
  <si>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</si>
  <si>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</si>
  <si>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</si>
  <si>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</si>
  <si>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</si>
  <si>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</si>
  <si>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</si>
  <si>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</si>
  <si>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</si>
  <si>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</si>
  <si>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</si>
  <si>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</si>
  <si>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</si>
  <si>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</si>
  <si>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</si>
  <si>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</si>
  <si>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</si>
  <si>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</si>
  <si>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</si>
  <si>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</si>
  <si>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</si>
  <si>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</si>
  <si>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</si>
  <si>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</si>
  <si>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</si>
  <si>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</si>
  <si>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</si>
  <si>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</si>
  <si>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</si>
  <si>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</si>
  <si>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</si>
  <si>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</si>
  <si>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</si>
  <si>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</si>
  <si>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</si>
  <si>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</si>
  <si>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</si>
  <si>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</si>
  <si>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</si>
  <si>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</si>
  <si>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</si>
  <si>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</si>
  <si>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</si>
  <si>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</si>
  <si>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</si>
  <si>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</si>
  <si>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</si>
  <si>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</si>
  <si>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</si>
  <si>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</si>
  <si>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</si>
  <si>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</si>
  <si>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</si>
  <si>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</si>
  <si>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</si>
  <si>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</si>
  <si>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</si>
  <si>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</si>
  <si>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</si>
  <si>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</si>
  <si>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</si>
  <si>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</si>
  <si>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</si>
  <si>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</si>
  <si>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</si>
  <si>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</si>
  <si>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</si>
  <si>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</si>
  <si>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</si>
  <si>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</si>
  <si>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</si>
  <si>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</si>
  <si>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</si>
  <si>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</si>
  <si>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</si>
  <si>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</si>
  <si>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</si>
  <si>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</si>
  <si>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</si>
  <si>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</si>
  <si>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</si>
  <si>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</si>
  <si>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</si>
  <si>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</si>
  <si>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</si>
  <si>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</si>
  <si>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</si>
  <si>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</si>
  <si>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</si>
  <si>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</si>
  <si>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</si>
  <si>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</si>
  <si>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</si>
  <si>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</si>
  <si>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</si>
  <si>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</si>
  <si>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</si>
  <si>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</si>
  <si>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</si>
  <si>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</si>
  <si>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</si>
  <si>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</si>
  <si>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</si>
  <si>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</si>
  <si>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</si>
  <si>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</si>
  <si>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</si>
  <si>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</si>
  <si>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</si>
  <si>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</si>
  <si>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</si>
  <si>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</si>
  <si>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</si>
  <si>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</si>
  <si>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</si>
  <si>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</si>
  <si>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</si>
  <si>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</si>
  <si>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</si>
  <si>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</si>
  <si>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</si>
  <si>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</si>
  <si>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</si>
  <si>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</si>
  <si>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</si>
  <si>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</si>
  <si>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</si>
  <si>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</si>
  <si>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</si>
  <si>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</si>
  <si>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</si>
  <si>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</si>
  <si>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</si>
  <si>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</si>
  <si>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</si>
  <si>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</si>
  <si>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</si>
  <si>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</si>
  <si>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</si>
  <si>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</si>
  <si>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</si>
  <si>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</si>
  <si>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</si>
  <si>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</si>
  <si>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</si>
  <si>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</si>
  <si>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</si>
  <si>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</si>
  <si>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</si>
  <si>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</si>
  <si>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</si>
  <si>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</si>
  <si>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</si>
  <si>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</si>
  <si>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</si>
  <si>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</si>
  <si>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</si>
  <si>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</si>
  <si>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</si>
  <si>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</si>
  <si>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</si>
  <si>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</si>
  <si>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</si>
  <si>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</si>
  <si>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</si>
  <si>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</si>
  <si>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</si>
  <si>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</si>
  <si>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</si>
  <si>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</si>
  <si>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</si>
  <si>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</si>
  <si>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</si>
  <si>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</si>
  <si>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</si>
  <si>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</si>
  <si>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</si>
  <si>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</si>
  <si>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</si>
  <si>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</si>
  <si>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</si>
  <si>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</si>
  <si>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</si>
  <si>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</si>
  <si>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</si>
  <si>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</si>
  <si>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</si>
  <si>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</si>
  <si>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</si>
  <si>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</si>
  <si>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</si>
  <si>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</si>
  <si>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</si>
  <si>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</si>
  <si>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</si>
  <si>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</si>
  <si>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</si>
  <si>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</si>
  <si>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</si>
  <si>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</si>
  <si>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</si>
  <si>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</si>
  <si>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</si>
  <si>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</si>
  <si>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</si>
  <si>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</si>
  <si>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</si>
  <si>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</si>
  <si>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</si>
  <si>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</si>
  <si>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</si>
  <si>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</si>
  <si>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</si>
  <si>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</si>
  <si>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</si>
  <si>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</si>
  <si>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</si>
  <si>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</si>
  <si>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</si>
  <si>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</si>
  <si>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</si>
  <si>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</si>
  <si>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</si>
  <si>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</si>
  <si>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</si>
  <si>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</si>
  <si>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</si>
  <si>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</si>
  <si>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</si>
  <si>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</si>
  <si>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</si>
  <si>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</si>
  <si>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</si>
  <si>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</si>
  <si>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</si>
  <si>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</si>
  <si>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</si>
  <si>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</si>
  <si>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</si>
  <si>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</si>
  <si>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</si>
  <si>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</si>
  <si>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</si>
  <si>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</si>
  <si>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</si>
  <si>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</si>
  <si>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</si>
  <si>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</si>
  <si>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</si>
  <si>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</si>
  <si>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</si>
  <si>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</si>
  <si>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</si>
  <si>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</si>
  <si>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</si>
  <si>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</si>
  <si>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</si>
  <si>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</si>
  <si>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</si>
  <si>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</si>
  <si>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</si>
  <si>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</si>
  <si>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</si>
  <si>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</si>
  <si>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</si>
  <si>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</si>
  <si>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</si>
  <si>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</si>
  <si>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</si>
  <si>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</si>
  <si>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</si>
  <si>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</si>
  <si>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</si>
  <si>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</si>
  <si>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</si>
  <si>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</si>
  <si>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</si>
  <si>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</si>
  <si>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</si>
  <si>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</si>
  <si>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</si>
  <si>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</si>
  <si>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</si>
  <si>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</si>
  <si>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</si>
  <si>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</si>
  <si>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</si>
  <si>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</si>
  <si>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</si>
  <si>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</si>
  <si>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</si>
  <si>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</si>
  <si>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</si>
  <si>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</si>
  <si>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</si>
  <si>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</si>
  <si>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</si>
  <si>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</si>
  <si>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</si>
  <si>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</si>
  <si>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</si>
  <si>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</si>
  <si>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</si>
  <si>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</si>
  <si>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</si>
  <si>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</si>
  <si>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</si>
  <si>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</si>
  <si>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</si>
  <si>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</si>
  <si>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</si>
  <si>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</si>
  <si>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</si>
  <si>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</si>
  <si>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</si>
  <si>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</si>
  <si>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</si>
  <si>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</si>
  <si>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</si>
  <si>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</si>
  <si>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</si>
  <si>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</si>
  <si>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</si>
  <si>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</si>
  <si>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</si>
  <si>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</si>
  <si>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</si>
  <si>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</si>
  <si>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</si>
  <si>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</si>
  <si>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</si>
  <si>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</si>
  <si>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</si>
  <si>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</si>
  <si>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</si>
  <si>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</si>
  <si>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</si>
  <si>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</si>
  <si>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</si>
  <si>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</si>
  <si>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</si>
  <si>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</si>
  <si>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</si>
  <si>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</si>
  <si>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</si>
  <si>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</si>
  <si>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</si>
  <si>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</si>
  <si>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</si>
  <si>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</si>
  <si>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</si>
  <si>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</si>
  <si>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</si>
  <si>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</si>
  <si>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</si>
  <si>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</si>
  <si>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</si>
  <si>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</si>
  <si>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</si>
  <si>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</si>
  <si>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</si>
  <si>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</si>
  <si>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</si>
  <si>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</si>
  <si>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</si>
  <si>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</si>
  <si>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</si>
  <si>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</si>
  <si>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</si>
  <si>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</si>
  <si>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</si>
  <si>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</si>
  <si>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</si>
  <si>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</si>
  <si>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</si>
  <si>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</si>
  <si>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</si>
  <si>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</si>
  <si>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</si>
  <si>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</si>
  <si>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</si>
  <si>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</si>
  <si>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</si>
  <si>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</si>
  <si>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</si>
  <si>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</si>
  <si>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</si>
  <si>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</si>
  <si>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</si>
  <si>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</si>
  <si>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</si>
  <si>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</si>
  <si>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</si>
  <si>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</si>
  <si>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</si>
  <si>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</si>
  <si>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</si>
  <si>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</si>
  <si>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</si>
  <si>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</si>
  <si>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</si>
  <si>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</si>
  <si>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</si>
  <si>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</si>
  <si>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</si>
  <si>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</si>
  <si>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</si>
  <si>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</si>
  <si>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</si>
  <si>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</si>
  <si>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</si>
  <si>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</si>
  <si>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</si>
  <si>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</si>
  <si>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</si>
  <si>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</si>
  <si>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</si>
  <si>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</si>
  <si>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</si>
  <si>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</si>
  <si>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</si>
  <si>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</si>
  <si>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</si>
  <si>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</si>
  <si>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</si>
  <si>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</si>
  <si>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</si>
  <si>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</si>
  <si>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</si>
  <si>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</si>
  <si>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</si>
  <si>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</si>
  <si>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</si>
  <si>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</si>
  <si>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</si>
  <si>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</si>
  <si>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</si>
  <si>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</si>
  <si>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</si>
  <si>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</si>
  <si>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</si>
  <si>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</si>
  <si>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</si>
  <si>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</si>
  <si>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</si>
  <si>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</si>
  <si>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</si>
  <si>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</si>
  <si>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</si>
  <si>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</si>
  <si>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</si>
  <si>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</si>
  <si>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</si>
  <si>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</si>
  <si>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</si>
  <si>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</si>
  <si>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</si>
  <si>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</si>
  <si>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</si>
  <si>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</si>
  <si>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</si>
  <si>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</si>
  <si>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</si>
  <si>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</si>
  <si>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</si>
  <si>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</si>
  <si>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</si>
  <si>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</si>
  <si>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</si>
  <si>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</si>
  <si>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</si>
  <si>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</si>
  <si>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</si>
  <si>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</si>
  <si>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</si>
  <si>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</si>
  <si>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</si>
  <si>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</si>
  <si>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</si>
  <si>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</si>
  <si>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</si>
  <si>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</si>
  <si>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</si>
  <si>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</si>
  <si>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</si>
  <si>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</si>
  <si>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</si>
  <si>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</si>
  <si>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</si>
  <si>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</si>
  <si>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</si>
  <si>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</si>
  <si>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</si>
  <si>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</si>
  <si>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</si>
  <si>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</si>
  <si>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</si>
  <si>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</si>
  <si>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</si>
  <si>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</si>
  <si>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</si>
  <si>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</si>
  <si>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</si>
  <si>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</si>
  <si>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</si>
  <si>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</si>
  <si>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</si>
  <si>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</si>
  <si>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</si>
  <si>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</si>
  <si>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</si>
  <si>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</si>
  <si>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</si>
  <si>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</si>
  <si>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</si>
  <si>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</si>
  <si>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</si>
  <si>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</si>
  <si>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</si>
  <si>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</si>
  <si>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</si>
  <si>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</si>
  <si>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</si>
  <si>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</si>
  <si>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</si>
  <si>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</si>
  <si>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</si>
  <si>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</si>
  <si>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</si>
  <si>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</si>
  <si>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</si>
  <si>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</si>
  <si>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</si>
  <si>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</si>
  <si>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</si>
  <si>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</si>
  <si>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</si>
  <si>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</si>
  <si>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</si>
  <si>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</si>
  <si>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</si>
  <si>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</si>
  <si>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</si>
  <si>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</si>
  <si>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</si>
  <si>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</si>
  <si>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</si>
  <si>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</si>
  <si>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</si>
  <si>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</si>
  <si>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</si>
  <si>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</si>
  <si>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</si>
  <si>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</si>
  <si>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</si>
  <si>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</si>
  <si>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</si>
  <si>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</si>
  <si>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</si>
  <si>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</si>
  <si>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</si>
  <si>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</si>
  <si>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</si>
  <si>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</si>
  <si>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</si>
  <si>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</si>
  <si>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</si>
  <si>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</si>
  <si>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</si>
  <si>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</si>
  <si>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</si>
  <si>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</si>
  <si>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</si>
  <si>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</si>
  <si>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</si>
  <si>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</si>
  <si>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</si>
  <si>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</si>
  <si>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</si>
  <si>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</si>
  <si>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</si>
  <si>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</si>
  <si>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</si>
  <si>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</si>
  <si>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</si>
  <si>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</si>
  <si>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</si>
  <si>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</si>
  <si>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</si>
  <si>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</si>
  <si>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</si>
  <si>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</si>
  <si>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</si>
  <si>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</si>
  <si>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</si>
  <si>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</si>
  <si>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</si>
  <si>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</si>
  <si>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</si>
  <si>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</si>
  <si>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</si>
  <si>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</si>
  <si>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</si>
  <si>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</si>
  <si>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</si>
  <si>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</si>
  <si>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</si>
  <si>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</si>
  <si>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</si>
  <si>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</si>
  <si>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</si>
  <si>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</si>
  <si>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</si>
  <si>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</si>
  <si>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</si>
  <si>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</si>
  <si>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</si>
  <si>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</si>
  <si>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</si>
  <si>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</si>
  <si>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</si>
  <si>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</si>
  <si>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</si>
  <si>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</si>
  <si>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</si>
  <si>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</si>
  <si>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</si>
  <si>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</si>
  <si>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</si>
  <si>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</si>
  <si>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</si>
  <si>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</si>
  <si>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</si>
  <si>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</si>
  <si>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</si>
  <si>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</si>
  <si>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</si>
  <si>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</si>
  <si>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</si>
  <si>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</si>
  <si>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</si>
  <si>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</si>
  <si>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</si>
  <si>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</si>
  <si>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</si>
  <si>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</si>
  <si>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</si>
  <si>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</si>
  <si>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</si>
  <si>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</si>
  <si>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</si>
  <si>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</si>
  <si>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</si>
  <si>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</si>
  <si>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</si>
  <si>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</si>
  <si>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</si>
  <si>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</si>
  <si>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</si>
  <si>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</si>
  <si>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</si>
  <si>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</si>
  <si>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</si>
  <si>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</si>
  <si>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</si>
  <si>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</si>
  <si>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</si>
  <si>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</si>
  <si>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</si>
  <si>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</si>
  <si>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</si>
  <si>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</si>
  <si>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</si>
  <si>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</si>
  <si>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</si>
  <si>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</si>
  <si>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</si>
  <si>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</si>
  <si>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</si>
  <si>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</si>
  <si>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</si>
  <si>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</si>
  <si>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</si>
  <si>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</si>
  <si>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</si>
  <si>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</si>
  <si>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</si>
  <si>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</si>
  <si>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</si>
  <si>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</si>
  <si>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</si>
  <si>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</si>
  <si>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</si>
  <si>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</si>
  <si>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</si>
  <si>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</si>
  <si>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</si>
  <si>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</si>
  <si>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</si>
  <si>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</si>
  <si>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</si>
  <si>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</si>
  <si>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</si>
  <si>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</si>
  <si>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</si>
  <si>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</si>
  <si>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</si>
  <si>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</si>
  <si>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</si>
  <si>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</si>
  <si>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</si>
  <si>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</si>
  <si>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</si>
  <si>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</si>
  <si>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</si>
  <si>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</si>
  <si>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</si>
  <si>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</si>
  <si>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</si>
  <si>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</si>
  <si>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</si>
  <si>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</si>
  <si>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</si>
  <si>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</si>
  <si>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</si>
  <si>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</si>
  <si>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</si>
  <si>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</si>
  <si>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</si>
  <si>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</si>
  <si>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</si>
  <si>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</si>
  <si>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</si>
  <si>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</si>
  <si>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</si>
  <si>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</si>
  <si>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</si>
  <si>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</si>
  <si>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</si>
  <si>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</si>
  <si>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</si>
  <si>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</si>
  <si>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</si>
  <si>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</si>
  <si>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</si>
  <si>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</si>
  <si>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</si>
  <si>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</si>
  <si>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</si>
  <si>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</si>
  <si>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</si>
  <si>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</si>
  <si>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</si>
  <si>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</si>
  <si>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</si>
  <si>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</si>
  <si>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</si>
  <si>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</si>
  <si>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</si>
  <si>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</si>
  <si>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</si>
  <si>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</si>
  <si>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</si>
  <si>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</si>
  <si>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</si>
  <si>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</si>
  <si>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</si>
  <si>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</si>
  <si>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</si>
  <si>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</si>
  <si>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</si>
  <si>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</si>
  <si>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</si>
  <si>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</si>
  <si>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</si>
  <si>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</si>
  <si>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</si>
  <si>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</si>
  <si>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</si>
  <si>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</si>
  <si>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</si>
  <si>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</si>
  <si>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</si>
  <si>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</si>
  <si>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</si>
  <si>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</si>
  <si>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</si>
  <si>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</si>
  <si>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</si>
  <si>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</si>
  <si>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</si>
  <si>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</si>
  <si>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</si>
  <si>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</si>
  <si>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</si>
  <si>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</si>
  <si>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</si>
  <si>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</si>
  <si>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</si>
  <si>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</si>
  <si>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</si>
  <si>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</si>
  <si>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</si>
  <si>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</si>
  <si>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</si>
  <si>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</si>
  <si>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</si>
  <si>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</si>
  <si>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</si>
  <si>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</si>
  <si>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</si>
  <si>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</si>
  <si>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</si>
  <si>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</si>
  <si>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</si>
  <si>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</si>
  <si>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</si>
  <si>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</si>
  <si>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</si>
  <si>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</si>
  <si>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</si>
  <si>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</si>
  <si>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</si>
  <si>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</si>
  <si>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</si>
  <si>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</si>
  <si>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</si>
  <si>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</si>
  <si>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</si>
  <si>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</si>
  <si>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</si>
  <si>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</si>
  <si>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</si>
  <si>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</si>
  <si>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</si>
  <si>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</si>
  <si>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</si>
  <si>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</si>
  <si>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</si>
  <si>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</si>
  <si>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</si>
  <si>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</si>
  <si>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</si>
  <si>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</si>
  <si>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</si>
  <si>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</si>
  <si>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</si>
  <si>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</si>
  <si>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</si>
  <si>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</si>
  <si>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</si>
  <si>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</si>
  <si>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</si>
  <si>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</si>
  <si>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</si>
  <si>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</si>
  <si>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</si>
  <si>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</si>
  <si>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</si>
  <si>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</si>
  <si>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</si>
  <si>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</si>
  <si>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</si>
  <si>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</si>
  <si>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</si>
  <si>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</si>
  <si>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</si>
  <si>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</si>
  <si>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</si>
  <si>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</si>
  <si>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</si>
  <si>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</si>
  <si>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</si>
  <si>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</si>
  <si>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</si>
  <si>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</si>
  <si>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</si>
  <si>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</si>
  <si>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</si>
  <si>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</si>
  <si>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</si>
  <si>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</si>
  <si>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</si>
  <si>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</si>
  <si>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</si>
  <si>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</si>
  <si>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</si>
  <si>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</si>
  <si>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</si>
  <si>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</si>
  <si>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</si>
  <si>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</si>
  <si>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</si>
  <si>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</si>
  <si>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</si>
  <si>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</si>
  <si>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</si>
  <si>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</si>
  <si>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</si>
  <si>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</si>
  <si>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</si>
  <si>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</si>
  <si>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</si>
  <si>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</si>
  <si>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</si>
  <si>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</si>
  <si>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</si>
  <si>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</si>
  <si>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</si>
  <si>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</si>
  <si>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</si>
  <si>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</si>
  <si>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</si>
  <si>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</si>
  <si>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</si>
  <si>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</si>
  <si>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</si>
  <si>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</si>
  <si>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</si>
  <si>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</si>
  <si>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</si>
  <si>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</si>
  <si>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</si>
  <si>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</si>
  <si>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</si>
  <si>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</si>
  <si>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</si>
  <si>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</si>
  <si>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</si>
  <si>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</si>
  <si>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</si>
  <si>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</si>
  <si>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</si>
  <si>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</si>
  <si>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</si>
  <si>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</si>
  <si>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</si>
  <si>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</si>
  <si>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</si>
  <si>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</si>
  <si>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</si>
  <si>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</si>
  <si>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</si>
  <si>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</si>
  <si>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</si>
  <si>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</si>
  <si>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</si>
  <si>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</si>
  <si>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</si>
  <si>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</si>
  <si>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</si>
  <si>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</si>
  <si>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</si>
  <si>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</si>
  <si>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</si>
  <si>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</si>
  <si>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</si>
  <si>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</si>
  <si>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</si>
  <si>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</si>
  <si>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</si>
  <si>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</si>
  <si>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</si>
  <si>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</si>
  <si>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</si>
  <si>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</si>
  <si>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</si>
  <si>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</si>
  <si>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</si>
  <si>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</si>
  <si>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</si>
  <si>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</si>
  <si>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</si>
  <si>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</si>
  <si>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</si>
  <si>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</si>
  <si>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</si>
  <si>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</si>
  <si>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</si>
  <si>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</si>
  <si>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</si>
  <si>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</si>
  <si>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</si>
  <si>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</si>
  <si>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</si>
  <si>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</si>
  <si>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</si>
  <si>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</si>
  <si>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</si>
  <si>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</si>
  <si>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</si>
  <si>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</si>
  <si>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</si>
  <si>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</si>
  <si>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</si>
  <si>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</si>
  <si>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</si>
  <si>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</si>
  <si>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</si>
  <si>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</si>
  <si>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</si>
  <si>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</si>
  <si>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</si>
  <si>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</si>
  <si>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</si>
  <si>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</si>
  <si>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</si>
  <si>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</si>
  <si>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</si>
  <si>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</si>
  <si>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</si>
  <si>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</si>
  <si>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</si>
  <si>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</si>
  <si>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</si>
  <si>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</si>
  <si>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</si>
  <si>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</si>
  <si>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</si>
  <si>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</si>
  <si>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</si>
  <si>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</si>
  <si>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</si>
  <si>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</si>
  <si>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</si>
  <si>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</si>
  <si>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</si>
  <si>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</si>
  <si>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</si>
  <si>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</si>
  <si>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</si>
  <si>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</si>
  <si>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</si>
  <si>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</si>
  <si>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</si>
  <si>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</si>
  <si>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</si>
  <si>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</si>
  <si>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</si>
  <si>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</si>
  <si>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</si>
  <si>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</si>
  <si>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</si>
  <si>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</si>
  <si>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</si>
  <si>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</si>
  <si>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</si>
  <si>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</si>
  <si>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</si>
  <si>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</si>
  <si>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</si>
  <si>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</si>
  <si>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</si>
  <si>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</si>
  <si>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</si>
  <si>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</si>
  <si>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</si>
  <si>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</si>
  <si>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</si>
  <si>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</si>
  <si>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</si>
  <si>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</si>
  <si>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</si>
  <si>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</si>
  <si>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</si>
  <si>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</si>
  <si>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</si>
  <si>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</si>
  <si>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</si>
  <si>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</si>
  <si>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</si>
  <si>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</si>
  <si>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</si>
  <si>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</si>
  <si>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</si>
  <si>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</si>
  <si>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</si>
  <si>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</si>
  <si>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</si>
  <si>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</si>
  <si>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</si>
  <si>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</si>
  <si>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</si>
  <si>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</si>
  <si>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</si>
  <si>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</si>
  <si>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</si>
  <si>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</si>
  <si>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</si>
  <si>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</si>
  <si>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</si>
  <si>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</si>
  <si>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</si>
  <si>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</si>
  <si>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</si>
  <si>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</si>
  <si>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</si>
  <si>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</si>
  <si>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</si>
  <si>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</si>
  <si>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</si>
  <si>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</si>
  <si>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</si>
  <si>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</si>
  <si>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</si>
  <si>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</si>
  <si>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</si>
  <si>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</si>
  <si>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</si>
  <si>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</si>
  <si>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</si>
  <si>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</si>
  <si>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</si>
  <si>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</si>
  <si>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</si>
  <si>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</si>
  <si>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</si>
  <si>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</si>
  <si>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</si>
  <si>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</si>
  <si>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</si>
  <si>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</si>
  <si>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</si>
  <si>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</si>
  <si>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</si>
  <si>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</si>
  <si>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</si>
  <si>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</si>
  <si>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</si>
  <si>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</si>
  <si>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</si>
  <si>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</si>
  <si>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</si>
  <si>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</si>
  <si>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</si>
  <si>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</si>
  <si>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</si>
  <si>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</si>
  <si>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</si>
  <si>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</si>
  <si>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</si>
  <si>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</si>
  <si>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</si>
  <si>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</si>
  <si>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</si>
  <si>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</si>
  <si>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</si>
  <si>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</si>
  <si>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</si>
  <si>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</si>
  <si>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</si>
  <si>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</si>
  <si>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</si>
  <si>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</si>
  <si>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</si>
  <si>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</si>
  <si>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</si>
  <si>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</si>
  <si>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</si>
  <si>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</si>
  <si>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</si>
  <si>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</si>
  <si>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</si>
  <si>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</si>
  <si>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</si>
  <si>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</si>
  <si>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</si>
  <si>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</si>
  <si>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</si>
  <si>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</si>
  <si>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</si>
  <si>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</si>
  <si>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</si>
  <si>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</si>
  <si>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</si>
  <si>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</si>
  <si>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</si>
  <si>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</si>
  <si>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</si>
  <si>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</si>
  <si>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</si>
  <si>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</si>
  <si>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</si>
  <si>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</si>
  <si>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</si>
  <si>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</si>
  <si>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</si>
  <si>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</si>
  <si>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</si>
  <si>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</si>
  <si>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</si>
  <si>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</si>
  <si>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</si>
  <si>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</si>
  <si>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</si>
  <si>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</si>
  <si>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</si>
  <si>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</si>
  <si>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</si>
  <si>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</si>
  <si>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</si>
  <si>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</si>
  <si>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</si>
  <si>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</si>
  <si>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</si>
  <si>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</si>
  <si>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</si>
  <si>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</si>
  <si>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</si>
  <si>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</si>
  <si>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</si>
  <si>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</si>
  <si>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</si>
  <si>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</si>
  <si>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</si>
  <si>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</si>
  <si>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</si>
  <si>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</si>
  <si>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</si>
  <si>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</si>
  <si>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</si>
  <si>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</si>
  <si>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</si>
  <si>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</si>
  <si>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</si>
  <si>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</si>
  <si>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</si>
  <si>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</si>
  <si>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</si>
  <si>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</si>
  <si>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</si>
  <si>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</si>
  <si>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</si>
  <si>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</si>
  <si>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</si>
  <si>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</si>
  <si>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</si>
  <si>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</si>
  <si>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</si>
  <si>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</si>
  <si>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</si>
  <si>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</si>
  <si>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</si>
  <si>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</si>
  <si>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</si>
  <si>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</si>
  <si>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</si>
  <si>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</si>
  <si>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</si>
  <si>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</si>
  <si>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</si>
  <si>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</si>
  <si>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</si>
  <si>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</si>
  <si>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</si>
  <si>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</si>
  <si>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</si>
  <si>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</si>
  <si>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</si>
  <si>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</si>
  <si>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</si>
  <si>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</si>
  <si>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</si>
  <si>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</si>
  <si>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</si>
  <si>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</si>
  <si>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</si>
  <si>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</si>
  <si>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</si>
  <si>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</si>
  <si>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</si>
  <si>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</si>
  <si>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</si>
  <si>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</si>
  <si>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</si>
  <si>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</si>
  <si>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</si>
  <si>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</si>
  <si>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</si>
  <si>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</si>
  <si>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</si>
  <si>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</si>
  <si>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</si>
  <si>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</si>
  <si>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</si>
  <si>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</si>
  <si>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</si>
  <si>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</si>
  <si>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</si>
  <si>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</si>
  <si>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</si>
  <si>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</si>
  <si>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</si>
  <si>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</si>
  <si>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</si>
  <si>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</si>
  <si>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</si>
  <si>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</si>
  <si>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</si>
  <si>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</si>
  <si>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</si>
  <si>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</si>
  <si>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</si>
  <si>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</si>
  <si>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</si>
  <si>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</si>
  <si>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</si>
  <si>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</si>
  <si>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</si>
  <si>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</si>
  <si>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</si>
  <si>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</si>
  <si>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</si>
  <si>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</si>
  <si>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</si>
  <si>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</si>
  <si>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</si>
  <si>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</si>
  <si>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</si>
  <si>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</si>
  <si>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</si>
  <si>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</si>
  <si>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</si>
  <si>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</si>
  <si>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</si>
  <si>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</si>
  <si>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</si>
  <si>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</si>
  <si>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</si>
  <si>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</si>
  <si>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</si>
  <si>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</si>
  <si>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</si>
  <si>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</si>
  <si>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</si>
  <si>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</si>
  <si>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</si>
  <si>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</si>
  <si>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</si>
  <si>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</si>
  <si>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</si>
  <si>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</si>
  <si>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</si>
  <si>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</si>
  <si>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</si>
  <si>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</si>
  <si>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</si>
  <si>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</si>
  <si>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</si>
  <si>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</si>
  <si>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</si>
  <si>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</si>
  <si>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</si>
  <si>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</si>
  <si>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</si>
  <si>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</si>
  <si>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</si>
  <si>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</si>
  <si>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</si>
  <si>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</si>
  <si>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</si>
  <si>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</si>
  <si>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</si>
  <si>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</si>
  <si>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</si>
  <si>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</si>
  <si>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</si>
  <si>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</si>
  <si>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</si>
  <si>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</si>
  <si>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</si>
  <si>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</si>
  <si>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</si>
  <si>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</si>
  <si>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</si>
  <si>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</si>
  <si>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</si>
  <si>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</si>
  <si>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</si>
  <si>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</si>
  <si>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</si>
  <si>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</si>
  <si>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</si>
  <si>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</si>
  <si>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</si>
  <si>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</si>
  <si>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</si>
  <si>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</si>
  <si>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</si>
  <si>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</si>
  <si>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</si>
  <si>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</si>
  <si>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</si>
  <si>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</si>
  <si>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</si>
  <si>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</si>
  <si>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</si>
  <si>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</si>
  <si>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</si>
  <si>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</si>
  <si>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</si>
  <si>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</si>
  <si>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</si>
  <si>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</si>
  <si>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</si>
  <si>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</si>
  <si>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</si>
  <si>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</si>
  <si>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</si>
  <si>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</si>
  <si>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</si>
  <si>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</si>
  <si>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</si>
  <si>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</si>
  <si>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</si>
  <si>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</si>
  <si>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</si>
  <si>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</si>
  <si>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</si>
  <si>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</si>
  <si>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</si>
  <si>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</si>
  <si>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</si>
  <si>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</si>
  <si>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</si>
  <si>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</si>
  <si>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</si>
  <si>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</si>
  <si>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</si>
  <si>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</si>
  <si>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</si>
  <si>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</si>
  <si>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</si>
  <si>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</si>
  <si>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</si>
  <si>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</si>
  <si>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</si>
  <si>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</si>
  <si>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</si>
  <si>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</si>
  <si>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</si>
  <si>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</si>
  <si>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</si>
  <si>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</si>
  <si>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</si>
  <si>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</si>
  <si>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</si>
  <si>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</si>
  <si>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</si>
  <si>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</si>
  <si>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</si>
  <si>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</si>
  <si>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</si>
  <si>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</si>
  <si>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</si>
  <si>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</si>
  <si>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</si>
  <si>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</si>
  <si>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</si>
  <si>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</si>
  <si>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</si>
  <si>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</si>
  <si>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</si>
  <si>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</si>
  <si>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</si>
  <si>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</si>
  <si>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</si>
  <si>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</si>
  <si>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</si>
  <si>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</si>
  <si>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</si>
  <si>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</si>
  <si>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</si>
  <si>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</si>
  <si>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</si>
  <si>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</si>
  <si>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</si>
  <si>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</si>
  <si>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</si>
  <si>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</si>
  <si>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</si>
  <si>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</si>
  <si>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</si>
  <si>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</si>
  <si>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</si>
  <si>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</si>
  <si>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</si>
  <si>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</si>
  <si>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</si>
  <si>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</si>
  <si>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</si>
  <si>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</si>
  <si>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</si>
  <si>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</si>
  <si>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</si>
  <si>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</si>
  <si>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</si>
  <si>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</si>
  <si>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</si>
  <si>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</si>
  <si>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</si>
  <si>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</si>
  <si>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</si>
  <si>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</si>
  <si>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</si>
  <si>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</si>
  <si>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</si>
  <si>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</si>
  <si>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</si>
  <si>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</si>
  <si>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</si>
  <si>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</si>
  <si>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</si>
  <si>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</si>
  <si>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</si>
  <si>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</si>
  <si>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</si>
  <si>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</si>
  <si>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</si>
  <si>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</si>
  <si>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</si>
  <si>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</si>
  <si>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</si>
  <si>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</si>
  <si>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</si>
  <si>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</si>
  <si>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</si>
  <si>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</si>
  <si>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</si>
  <si>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</si>
  <si>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</si>
  <si>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</si>
  <si>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</si>
  <si>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</si>
  <si>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</si>
  <si>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</si>
  <si>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</si>
  <si>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</si>
  <si>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</si>
  <si>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</si>
  <si>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</si>
  <si>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</si>
  <si>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</si>
  <si>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</si>
  <si>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</si>
  <si>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</si>
  <si>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</si>
  <si>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</si>
  <si>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</si>
  <si>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</si>
  <si>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</si>
  <si>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</si>
  <si>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</si>
  <si>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</si>
  <si>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</si>
  <si>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</si>
  <si>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</si>
  <si>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</si>
  <si>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</si>
  <si>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</si>
  <si>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</si>
  <si>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</si>
  <si>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</si>
  <si>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</si>
  <si>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</si>
  <si>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</si>
  <si>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</si>
  <si>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</si>
  <si>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</si>
  <si>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</si>
  <si>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</si>
  <si>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</si>
  <si>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</si>
  <si>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</si>
  <si>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</si>
  <si>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</si>
  <si>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</si>
  <si>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</si>
  <si>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</si>
  <si>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</si>
  <si>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</si>
  <si>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</si>
  <si>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</si>
  <si>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</si>
  <si>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</si>
  <si>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</si>
  <si>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</si>
  <si>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</si>
  <si>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</si>
  <si>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</si>
  <si>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</si>
  <si>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</si>
  <si>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</si>
  <si>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</si>
  <si>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</si>
  <si>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</si>
  <si>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</si>
  <si>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</si>
  <si>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</si>
  <si>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</si>
  <si>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</si>
  <si>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</si>
  <si>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</si>
  <si>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</si>
  <si>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</si>
  <si>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</si>
  <si>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</si>
  <si>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</si>
  <si>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</si>
  <si>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</si>
  <si>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</si>
  <si>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</si>
  <si>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</si>
  <si>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</si>
  <si>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</si>
  <si>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</si>
  <si>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</si>
  <si>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</si>
  <si>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</si>
  <si>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</si>
  <si>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</si>
  <si>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</si>
  <si>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</si>
  <si>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</si>
  <si>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</si>
  <si>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</si>
  <si>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</si>
  <si>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</si>
  <si>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</si>
  <si>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</si>
  <si>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</si>
  <si>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</si>
  <si>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</si>
  <si>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</si>
  <si>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</si>
  <si>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</si>
  <si>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</si>
  <si>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</si>
  <si>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</si>
  <si>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</si>
  <si>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</si>
  <si>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</si>
  <si>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</si>
  <si>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</si>
  <si>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</si>
  <si>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</si>
  <si>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</si>
  <si>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</si>
  <si>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</si>
  <si>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</si>
  <si>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</si>
  <si>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</si>
  <si>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</si>
  <si>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</si>
  <si>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</si>
  <si>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</si>
  <si>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</si>
  <si>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</si>
  <si>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</si>
  <si>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</si>
  <si>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</si>
  <si>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</si>
  <si>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</si>
  <si>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</si>
  <si>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</si>
  <si>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</si>
  <si>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</si>
  <si>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</si>
  <si>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</si>
  <si>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</si>
  <si>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</si>
  <si>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</si>
  <si>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</si>
  <si>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</si>
  <si>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</si>
  <si>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</si>
  <si>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</si>
  <si>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</si>
  <si>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</si>
  <si>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</si>
  <si>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</si>
  <si>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</si>
  <si>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</si>
  <si>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</si>
  <si>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</si>
  <si>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</si>
  <si>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</si>
  <si>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</si>
  <si>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</si>
  <si>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</si>
  <si>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</si>
  <si>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</si>
  <si>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</si>
  <si>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</si>
  <si>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</si>
  <si>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</si>
  <si>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</si>
  <si>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</si>
  <si>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</si>
  <si>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</si>
  <si>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</si>
  <si>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</si>
  <si>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</si>
  <si>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</si>
  <si>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</si>
  <si>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</si>
  <si>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</si>
  <si>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</si>
  <si>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</si>
  <si>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</si>
  <si>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</si>
  <si>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</si>
  <si>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</si>
  <si>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</si>
  <si>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</si>
  <si>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</si>
  <si>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</si>
  <si>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</si>
  <si>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</si>
  <si>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</si>
  <si>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</si>
  <si>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</si>
  <si>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</si>
  <si>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</si>
  <si>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</si>
  <si>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</si>
  <si>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</si>
  <si>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</si>
  <si>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</si>
  <si>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</si>
  <si>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</si>
  <si>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</si>
  <si>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</si>
  <si>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</si>
  <si>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</si>
  <si>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</si>
  <si>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</si>
  <si>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</si>
  <si>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</si>
  <si>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</si>
  <si>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</si>
  <si>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</si>
  <si>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</si>
  <si>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</si>
  <si>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</si>
  <si>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</si>
  <si>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</si>
  <si>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</si>
  <si>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</si>
  <si>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</si>
  <si>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</si>
  <si>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</si>
  <si>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</si>
  <si>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</si>
  <si>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</si>
  <si>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</si>
  <si>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</si>
  <si>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</si>
  <si>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</si>
  <si>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</si>
  <si>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</si>
  <si>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</si>
  <si>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</si>
  <si>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</si>
  <si>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</si>
  <si>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</si>
  <si>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</si>
  <si>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</si>
  <si>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</si>
  <si>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</si>
  <si>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</si>
  <si>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</si>
  <si>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</si>
  <si>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</si>
  <si>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</si>
  <si>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</si>
  <si>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</si>
  <si>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</si>
  <si>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</si>
  <si>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</si>
  <si>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</si>
  <si>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</si>
  <si>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</si>
  <si>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</si>
  <si>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</si>
  <si>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</si>
  <si>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</si>
  <si>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</si>
  <si>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</si>
  <si>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</si>
  <si>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</si>
  <si>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</si>
  <si>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</si>
  <si>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</si>
  <si>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</si>
  <si>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</si>
  <si>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</si>
  <si>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</si>
  <si>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</si>
  <si>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</si>
  <si>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</si>
  <si>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</si>
  <si>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</si>
  <si>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</si>
  <si>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</si>
  <si>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</si>
  <si>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</si>
  <si>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</si>
  <si>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</si>
  <si>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</si>
  <si>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</si>
  <si>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</si>
  <si>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</si>
  <si>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</si>
  <si>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</si>
  <si>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</si>
  <si>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</si>
  <si>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</si>
  <si>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</si>
  <si>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</si>
  <si>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</si>
  <si>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</si>
  <si>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</si>
  <si>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</si>
  <si>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</si>
  <si>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</si>
  <si>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</si>
  <si>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</si>
  <si>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</si>
  <si>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</si>
  <si>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</si>
  <si>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</si>
  <si>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</si>
  <si>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</si>
  <si>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</si>
  <si>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</si>
  <si>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</si>
  <si>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</si>
  <si>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</si>
  <si>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</si>
  <si>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</si>
  <si>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</si>
  <si>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</si>
  <si>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</si>
  <si>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</si>
  <si>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</si>
  <si>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</si>
  <si>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</si>
  <si>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</si>
  <si>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</si>
  <si>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</si>
  <si>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</si>
  <si>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</si>
  <si>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</si>
  <si>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</si>
  <si>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</si>
  <si>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</si>
  <si>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</si>
  <si>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</si>
  <si>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</si>
  <si>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</si>
  <si>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</si>
  <si>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</si>
  <si>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</si>
  <si>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</si>
  <si>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</si>
  <si>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</si>
  <si>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</si>
  <si>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</si>
  <si>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</si>
  <si>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</si>
  <si>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</si>
  <si>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</si>
  <si>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</si>
  <si>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</si>
  <si>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</si>
  <si>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</si>
  <si>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</si>
  <si>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</si>
  <si>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</si>
  <si>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</si>
  <si>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</si>
  <si>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</si>
  <si>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</si>
  <si>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</si>
  <si>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</si>
  <si>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</si>
  <si>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</si>
  <si>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</si>
  <si>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</si>
  <si>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</si>
  <si>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</si>
  <si>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</si>
  <si>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</si>
  <si>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</si>
  <si>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</si>
  <si>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</si>
  <si>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</si>
  <si>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</si>
  <si>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</si>
  <si>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</si>
  <si>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</si>
  <si>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</si>
  <si>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</si>
  <si>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</si>
  <si>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</si>
  <si>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</si>
  <si>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</si>
  <si>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</si>
  <si>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</si>
  <si>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</si>
  <si>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</si>
  <si>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</si>
  <si>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</si>
  <si>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</si>
  <si>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</si>
  <si>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</si>
  <si>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</si>
  <si>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</si>
  <si>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</si>
  <si>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</si>
  <si>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</si>
  <si>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</si>
  <si>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</si>
  <si>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</si>
  <si>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</si>
  <si>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</si>
  <si>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</si>
  <si>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</si>
  <si>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</si>
  <si>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</si>
  <si>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</si>
  <si>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</si>
  <si>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</si>
  <si>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</si>
  <si>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</si>
  <si>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</si>
  <si>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</si>
  <si>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</si>
  <si>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</si>
  <si>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</si>
  <si>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</si>
  <si>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</si>
  <si>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</si>
  <si>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</si>
  <si>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</si>
  <si>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</si>
  <si>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</si>
  <si>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</si>
  <si>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</si>
  <si>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</si>
  <si>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</si>
  <si>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</si>
  <si>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</si>
  <si>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</si>
  <si>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</si>
  <si>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</si>
  <si>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</si>
  <si>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</si>
  <si>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</si>
  <si>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</si>
  <si>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</si>
  <si>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</si>
  <si>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</si>
  <si>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</si>
  <si>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</si>
  <si>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</si>
  <si>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</si>
  <si>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</si>
  <si>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</si>
  <si>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</si>
  <si>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</si>
  <si>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</si>
  <si>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</si>
  <si>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</si>
  <si>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</si>
  <si>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</si>
  <si>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</si>
  <si>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</si>
  <si>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</si>
  <si>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</si>
  <si>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</si>
  <si>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</si>
  <si>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</si>
  <si>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</si>
  <si>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</si>
  <si>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</si>
  <si>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</si>
  <si>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</si>
  <si>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</si>
  <si>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</si>
  <si>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</si>
  <si>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</si>
  <si>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</si>
  <si>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</si>
  <si>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</si>
  <si>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</si>
  <si>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</si>
  <si>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</si>
  <si>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</si>
  <si>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</si>
  <si>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</si>
  <si>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</si>
  <si>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</si>
  <si>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</si>
  <si>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</si>
  <si>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</si>
  <si>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</si>
  <si>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</si>
  <si>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</si>
  <si>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</si>
  <si>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</si>
  <si>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</si>
  <si>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</si>
  <si>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</si>
  <si>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</si>
  <si>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</si>
  <si>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</si>
  <si>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</si>
  <si>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</si>
  <si>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</si>
  <si>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</si>
  <si>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</si>
  <si>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</si>
  <si>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</si>
  <si>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</si>
  <si>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</si>
  <si>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</si>
  <si>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</si>
  <si>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</si>
  <si>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</si>
  <si>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</si>
  <si>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</si>
  <si>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</si>
  <si>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</si>
  <si>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</si>
  <si>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</si>
  <si>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</si>
  <si>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</si>
  <si>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</si>
  <si>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</si>
  <si>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</si>
  <si>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</si>
  <si>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</si>
  <si>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</si>
  <si>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</si>
  <si>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</si>
  <si>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</si>
  <si>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</si>
  <si>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</si>
  <si>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</si>
  <si>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</si>
  <si>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</si>
  <si>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</si>
  <si>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</si>
  <si>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</si>
  <si>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</si>
  <si>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</si>
  <si>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</si>
  <si>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</si>
  <si>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</si>
  <si>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</si>
  <si>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</si>
  <si>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</si>
  <si>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</si>
  <si>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</si>
  <si>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</si>
  <si>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</si>
  <si>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</si>
  <si>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</si>
  <si>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</si>
  <si>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</si>
  <si>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</si>
  <si>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</si>
  <si>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</si>
  <si>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</si>
  <si>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</si>
  <si>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</si>
  <si>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</si>
  <si>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</si>
  <si>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</si>
  <si>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</si>
  <si>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</si>
  <si>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</si>
  <si>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</si>
  <si>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</si>
  <si>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</si>
  <si>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</si>
  <si>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</si>
  <si>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</si>
  <si>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</si>
  <si>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</si>
  <si>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</si>
  <si>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</si>
  <si>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</si>
  <si>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</si>
  <si>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</si>
  <si>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</si>
  <si>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</si>
  <si>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</si>
  <si>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</si>
  <si>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</si>
  <si>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</si>
  <si>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</si>
  <si>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</si>
  <si>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</si>
  <si>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</si>
  <si>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</si>
  <si>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</si>
  <si>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</si>
  <si>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</si>
  <si>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</si>
  <si>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</si>
  <si>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</si>
  <si>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</si>
  <si>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</si>
  <si>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</si>
  <si>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</si>
  <si>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</si>
  <si>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</si>
  <si>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</si>
  <si>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</si>
  <si>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</si>
  <si>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</si>
  <si>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</si>
  <si>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</si>
  <si>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</si>
  <si>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</si>
  <si>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</si>
  <si>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</si>
  <si>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</si>
  <si>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</si>
  <si>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</si>
  <si>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</si>
  <si>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</si>
  <si>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</si>
  <si>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</si>
  <si>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</si>
  <si>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</si>
  <si>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</si>
  <si>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</si>
  <si>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</si>
  <si>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</si>
  <si>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</si>
  <si>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</si>
  <si>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</si>
  <si>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</si>
  <si>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</si>
  <si>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</si>
  <si>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</si>
  <si>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</si>
  <si>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</si>
  <si>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</si>
  <si>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</si>
  <si>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</si>
  <si>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</si>
  <si>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</si>
  <si>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</si>
  <si>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</si>
  <si>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</si>
  <si>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</si>
  <si>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</si>
  <si>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</si>
  <si>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</si>
  <si>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</si>
  <si>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</si>
  <si>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</si>
  <si>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</si>
  <si>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</si>
  <si>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</si>
  <si>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</si>
  <si>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</si>
  <si>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</si>
  <si>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</si>
  <si>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</si>
  <si>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</si>
  <si>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</si>
  <si>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</si>
  <si>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</si>
  <si>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</si>
  <si>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</si>
  <si>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</si>
  <si>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</si>
  <si>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</si>
  <si>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</si>
  <si>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</si>
  <si>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</si>
  <si>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</si>
  <si>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</si>
  <si>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</si>
  <si>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</si>
  <si>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</si>
  <si>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</si>
  <si>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</si>
  <si>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</si>
  <si>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</si>
  <si>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</si>
  <si>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</si>
  <si>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</si>
  <si>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</si>
  <si>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</si>
  <si>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</si>
  <si>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</si>
  <si>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</si>
  <si>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</si>
  <si>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</si>
  <si>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</si>
  <si>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</si>
  <si>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</si>
  <si>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</si>
  <si>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</si>
  <si>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</si>
  <si>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</si>
  <si>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</si>
  <si>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</si>
  <si>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</si>
  <si>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</si>
  <si>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</si>
  <si>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</si>
  <si>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</si>
  <si>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</si>
  <si>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</si>
  <si>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</si>
  <si>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</si>
  <si>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</si>
  <si>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</si>
  <si>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</si>
  <si>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</si>
  <si>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</si>
  <si>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</si>
  <si>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</si>
  <si>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</si>
  <si>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</si>
  <si>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</si>
  <si>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</si>
  <si>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</si>
  <si>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</si>
  <si>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</si>
  <si>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</si>
  <si>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</si>
  <si>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</si>
  <si>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</si>
  <si>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</si>
  <si>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</si>
  <si>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</si>
  <si>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</si>
  <si>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</si>
  <si>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</si>
  <si>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</si>
  <si>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</si>
  <si>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</si>
  <si>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</si>
  <si>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</si>
  <si>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</si>
  <si>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</si>
  <si>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</si>
  <si>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</si>
  <si>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</si>
  <si>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</si>
  <si>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</si>
  <si>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</si>
  <si>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</si>
  <si>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</si>
  <si>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</si>
  <si>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</si>
  <si>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</si>
  <si>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</si>
  <si>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</si>
  <si>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</si>
  <si>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</si>
  <si>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</si>
  <si>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</si>
  <si>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</si>
  <si>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</si>
  <si>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</si>
  <si>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</si>
  <si>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</si>
  <si>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</si>
  <si>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</si>
  <si>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</si>
  <si>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</si>
  <si>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</si>
  <si>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</si>
  <si>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</si>
  <si>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</si>
  <si>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</si>
  <si>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</si>
  <si>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</si>
  <si>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</si>
  <si>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</si>
  <si>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</si>
  <si>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</si>
  <si>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</si>
  <si>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</si>
  <si>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</si>
  <si>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</si>
  <si>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</si>
  <si>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</si>
  <si>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</si>
  <si>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</si>
  <si>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</si>
  <si>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</si>
  <si>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</si>
  <si>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</si>
  <si>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</si>
  <si>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</si>
  <si>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</si>
  <si>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</si>
  <si>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</si>
  <si>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</si>
  <si>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</si>
  <si>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</si>
  <si>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</si>
  <si>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</si>
  <si>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</si>
  <si>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</si>
  <si>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</si>
  <si>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</si>
  <si>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</si>
  <si>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</si>
  <si>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</si>
  <si>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</si>
  <si>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</si>
  <si>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</si>
  <si>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</si>
  <si>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</si>
  <si>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</si>
  <si>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</si>
  <si>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</si>
  <si>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</si>
  <si>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</si>
  <si>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</si>
  <si>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</si>
  <si>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</si>
  <si>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</si>
  <si>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</si>
  <si>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</si>
  <si>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</si>
  <si>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</si>
  <si>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</si>
  <si>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</si>
  <si>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</si>
  <si>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</si>
  <si>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</si>
  <si>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</si>
  <si>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</si>
  <si>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</si>
  <si>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</si>
  <si>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</si>
  <si>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</si>
  <si>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</si>
  <si>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</si>
  <si>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</si>
  <si>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</si>
  <si>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</si>
  <si>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</si>
  <si>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</si>
  <si>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</si>
  <si>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</si>
  <si>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</si>
  <si>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</si>
  <si>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</si>
  <si>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</si>
  <si>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</si>
  <si>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</si>
  <si>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</si>
  <si>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</si>
  <si>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</si>
  <si>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</si>
  <si>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</si>
  <si>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</si>
  <si>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</si>
  <si>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</si>
  <si>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</si>
  <si>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</si>
  <si>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</si>
  <si>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</si>
  <si>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</si>
  <si>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</si>
  <si>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</si>
  <si>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</si>
  <si>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</si>
  <si>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</si>
  <si>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</si>
  <si>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</si>
  <si>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</si>
  <si>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</si>
  <si>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</si>
  <si>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</si>
  <si>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</si>
  <si>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</si>
  <si>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</si>
  <si>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</si>
  <si>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</si>
  <si>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</si>
  <si>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</si>
  <si>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</si>
  <si>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</si>
  <si>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</si>
  <si>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</si>
  <si>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</si>
  <si>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</si>
  <si>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</si>
  <si>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</si>
  <si>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</si>
  <si>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</si>
  <si>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</si>
  <si>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</si>
  <si>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</si>
  <si>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</si>
  <si>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</si>
  <si>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</si>
  <si>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</si>
  <si>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</si>
  <si>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</si>
  <si>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</si>
  <si>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</si>
  <si>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</si>
  <si>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</si>
  <si>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</si>
  <si>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</si>
  <si>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</si>
  <si>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</si>
  <si>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</si>
  <si>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</si>
  <si>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</si>
  <si>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</si>
  <si>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</si>
  <si>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</si>
  <si>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</si>
  <si>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</si>
  <si>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</si>
  <si>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</si>
  <si>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</si>
  <si>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</si>
  <si>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</si>
  <si>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</si>
  <si>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</si>
  <si>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</si>
  <si>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</si>
  <si>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</si>
  <si>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</si>
  <si>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</si>
  <si>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</si>
  <si>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</si>
  <si>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</si>
  <si>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</si>
  <si>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</si>
  <si>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</si>
  <si>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</si>
  <si>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</si>
  <si>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</si>
  <si>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</si>
  <si>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</si>
  <si>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</si>
  <si>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</si>
  <si>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</si>
  <si>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</si>
  <si>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</si>
  <si>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</si>
  <si>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</si>
  <si>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</si>
  <si>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</si>
  <si>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</si>
  <si>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</si>
  <si>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</si>
  <si>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</si>
  <si>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</si>
  <si>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</si>
  <si>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</si>
  <si>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</si>
  <si>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</si>
  <si>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</si>
  <si>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</si>
  <si>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</si>
  <si>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</si>
  <si>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</si>
  <si>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</si>
  <si>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</si>
  <si>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</si>
  <si>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</si>
  <si>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</si>
  <si>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</si>
  <si>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</si>
  <si>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</si>
  <si>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</si>
  <si>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</si>
  <si>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</si>
  <si>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</si>
  <si>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</si>
  <si>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</si>
  <si>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</si>
  <si>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</si>
  <si>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</si>
  <si>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</si>
  <si>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</si>
  <si>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</si>
  <si>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</si>
  <si>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</si>
  <si>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</si>
  <si>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</si>
  <si>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</si>
  <si>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</si>
  <si>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</si>
  <si>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</si>
  <si>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</si>
  <si>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</si>
  <si>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</si>
  <si>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</si>
  <si>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</si>
  <si>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</si>
  <si>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</si>
  <si>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</si>
  <si>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</si>
  <si>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</si>
  <si>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</si>
  <si>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</si>
  <si>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</si>
  <si>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</si>
  <si>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</si>
  <si>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</si>
  <si>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</si>
  <si>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</si>
  <si>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</si>
  <si>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</si>
  <si>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</si>
  <si>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</si>
  <si>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</si>
  <si>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</si>
  <si>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</si>
  <si>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</si>
  <si>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</si>
  <si>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</si>
  <si>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</si>
  <si>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</si>
  <si>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</si>
  <si>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</si>
  <si>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</si>
  <si>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</si>
  <si>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</si>
  <si>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</si>
  <si>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</si>
  <si>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</si>
  <si>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</si>
  <si>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</si>
  <si>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</si>
  <si>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</si>
  <si>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</si>
  <si>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</si>
  <si>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</si>
  <si>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</si>
  <si>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</si>
  <si>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</si>
  <si>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</si>
  <si>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</si>
  <si>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</si>
  <si>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</si>
  <si>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</si>
  <si>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</si>
  <si>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</si>
  <si>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</si>
  <si>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</si>
  <si>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</si>
  <si>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</si>
  <si>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</si>
  <si>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</si>
  <si>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</si>
  <si>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</si>
  <si>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</si>
  <si>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</si>
  <si>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</si>
  <si>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</si>
  <si>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</si>
  <si>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</si>
  <si>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</si>
  <si>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</si>
  <si>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</si>
  <si>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</si>
  <si>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</si>
  <si>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</si>
  <si>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</si>
  <si>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</si>
  <si>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</si>
  <si>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</si>
  <si>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</si>
  <si>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</si>
  <si>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</si>
  <si>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</si>
  <si>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</si>
  <si>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</si>
  <si>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</si>
  <si>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</si>
  <si>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</si>
  <si>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</si>
  <si>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</si>
  <si>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</si>
  <si>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</si>
  <si>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</si>
  <si>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</si>
  <si>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</si>
  <si>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</si>
  <si>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</si>
  <si>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</si>
  <si>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</si>
  <si>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</si>
  <si>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</si>
  <si>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</si>
  <si>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</si>
  <si>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</si>
  <si>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</si>
  <si>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</si>
  <si>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</si>
  <si>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</si>
  <si>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</si>
  <si>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</si>
  <si>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</si>
  <si>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</si>
  <si>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</si>
  <si>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</si>
  <si>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</si>
  <si>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</si>
  <si>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</si>
  <si>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</si>
  <si>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</si>
  <si>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</si>
  <si>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</si>
  <si>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</si>
  <si>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</si>
  <si>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</si>
  <si>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</si>
  <si>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</si>
  <si>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</si>
  <si>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</si>
  <si>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</si>
  <si>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</si>
  <si>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</si>
  <si>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</si>
  <si>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</si>
  <si>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</si>
  <si>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</si>
  <si>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</si>
  <si>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</si>
  <si>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</si>
  <si>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</si>
  <si>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</si>
  <si>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</si>
  <si>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</si>
  <si>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</si>
  <si>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</si>
  <si>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</si>
  <si>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</si>
  <si>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</si>
  <si>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</si>
  <si>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</si>
  <si>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</si>
  <si>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</si>
  <si>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</si>
  <si>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</si>
  <si>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</si>
  <si>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</si>
  <si>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</si>
  <si>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</si>
  <si>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</si>
  <si>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</si>
  <si>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</si>
  <si>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</si>
  <si>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</si>
  <si>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</si>
  <si>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</si>
  <si>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</si>
  <si>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</si>
  <si>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</si>
  <si>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</si>
  <si>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</si>
  <si>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</si>
  <si>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</si>
  <si>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</si>
  <si>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</si>
  <si>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</si>
  <si>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</si>
  <si>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</si>
  <si>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</si>
  <si>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</si>
  <si>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</si>
  <si>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</si>
  <si>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</si>
  <si>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</si>
  <si>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</si>
  <si>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</si>
  <si>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</si>
  <si>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</si>
  <si>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</si>
  <si>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</si>
  <si>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</si>
  <si>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</si>
  <si>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</si>
  <si>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</si>
  <si>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</si>
  <si>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</si>
  <si>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</si>
  <si>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</si>
  <si>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</si>
  <si>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</si>
  <si>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</si>
  <si>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</si>
  <si>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</si>
  <si>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</si>
  <si>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</si>
  <si>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</si>
  <si>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</si>
  <si>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</si>
  <si>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</si>
  <si>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</si>
  <si>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</si>
  <si>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</si>
  <si>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</si>
  <si>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</si>
  <si>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</si>
  <si>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</si>
  <si>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</si>
  <si>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</si>
  <si>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</si>
  <si>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</si>
  <si>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</si>
  <si>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</si>
  <si>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</si>
  <si>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</si>
  <si>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</si>
  <si>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</si>
  <si>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</si>
  <si>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</si>
  <si>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</si>
  <si>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</si>
  <si>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</si>
  <si>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</si>
  <si>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</si>
  <si>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</si>
  <si>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</si>
  <si>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</si>
  <si>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</si>
  <si>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</si>
  <si>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</si>
  <si>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</si>
  <si>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</si>
  <si>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</si>
  <si>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</si>
  <si>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</si>
  <si>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</si>
  <si>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</si>
  <si>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</si>
  <si>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</si>
  <si>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</si>
  <si>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</si>
  <si>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</si>
  <si>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</si>
  <si>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</si>
  <si>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</si>
  <si>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</si>
  <si>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</si>
  <si>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</si>
  <si>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</si>
  <si>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</si>
  <si>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</si>
  <si>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</si>
  <si>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</si>
  <si>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</si>
  <si>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</si>
  <si>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</si>
  <si>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</si>
  <si>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</si>
  <si>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</si>
  <si>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</si>
  <si>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</si>
  <si>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</si>
  <si>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</si>
  <si>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</si>
  <si>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</si>
  <si>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</si>
  <si>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</si>
  <si>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</si>
  <si>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</si>
  <si>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</si>
  <si>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</si>
  <si>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</si>
  <si>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</si>
  <si>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</si>
  <si>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</si>
  <si>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</si>
  <si>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</si>
  <si>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</si>
  <si>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</si>
  <si>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</si>
  <si>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</si>
  <si>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</si>
  <si>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</si>
  <si>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</si>
  <si>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</si>
  <si>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</si>
  <si>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</si>
  <si>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</si>
  <si>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</si>
  <si>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</si>
  <si>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</si>
  <si>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</si>
  <si>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</si>
  <si>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</si>
  <si>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</si>
  <si>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</si>
  <si>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</si>
  <si>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</si>
  <si>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</si>
  <si>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</si>
  <si>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</si>
  <si>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</si>
  <si>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</si>
  <si>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</si>
  <si>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</si>
  <si>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</si>
  <si>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</si>
  <si>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</si>
  <si>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</si>
  <si>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</si>
  <si>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</si>
  <si>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</si>
  <si>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</si>
  <si>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</si>
  <si>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</si>
  <si>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</si>
  <si>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</si>
  <si>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</si>
  <si>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</si>
  <si>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</si>
  <si>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</si>
  <si>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</si>
  <si>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</si>
  <si>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</si>
  <si>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</si>
  <si>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</si>
  <si>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</si>
  <si>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</si>
  <si>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</si>
  <si>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</si>
  <si>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</si>
  <si>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</si>
  <si>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</si>
  <si>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</si>
  <si>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</si>
  <si>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</si>
  <si>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</si>
  <si>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</si>
  <si>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</si>
  <si>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</si>
  <si>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</si>
  <si>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</si>
  <si>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</si>
  <si>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</si>
  <si>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</si>
  <si>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</si>
  <si>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</si>
  <si>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</si>
  <si>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</si>
  <si>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</si>
  <si>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</si>
  <si>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</si>
  <si>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</si>
  <si>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</si>
  <si>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</si>
  <si>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</si>
  <si>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</si>
  <si>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</si>
  <si>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</si>
  <si>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</si>
  <si>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</si>
  <si>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</si>
  <si>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</si>
  <si>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</si>
  <si>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</si>
  <si>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</si>
  <si>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</si>
  <si>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</si>
  <si>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</si>
  <si>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</si>
  <si>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</si>
  <si>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</si>
  <si>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</si>
  <si>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</si>
  <si>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</si>
  <si>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</si>
  <si>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</si>
  <si>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</si>
  <si>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</si>
  <si>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</si>
  <si>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</si>
  <si>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</si>
  <si>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</si>
  <si>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</si>
  <si>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</si>
  <si>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</si>
  <si>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</si>
  <si>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</si>
  <si>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</si>
  <si>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</si>
  <si>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</si>
  <si>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</si>
  <si>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</si>
  <si>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</si>
  <si>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</si>
  <si>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</si>
  <si>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</si>
  <si>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</si>
  <si>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</si>
  <si>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</si>
  <si>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</si>
  <si>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</si>
  <si>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</si>
  <si>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</si>
  <si>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</si>
  <si>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</si>
  <si>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</si>
  <si>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</si>
  <si>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</si>
  <si>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</si>
  <si>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</si>
  <si>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</si>
  <si>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</si>
  <si>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</si>
  <si>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</si>
  <si>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</si>
  <si>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</si>
  <si>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</si>
  <si>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</si>
  <si>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</si>
  <si>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</si>
  <si>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</si>
  <si>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</si>
  <si>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</si>
  <si>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</si>
  <si>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</si>
  <si>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</si>
  <si>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</si>
  <si>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</si>
  <si>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</si>
  <si>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</si>
  <si>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</si>
  <si>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</si>
  <si>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</si>
  <si>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</si>
  <si>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</si>
  <si>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</si>
  <si>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</si>
  <si>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</si>
  <si>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</si>
  <si>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</si>
  <si>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</si>
  <si>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</si>
  <si>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</si>
  <si>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</si>
  <si>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</si>
  <si>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</si>
  <si>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</si>
  <si>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</si>
  <si>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</si>
  <si>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</si>
  <si>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</si>
  <si>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</si>
  <si>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</si>
  <si>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</si>
  <si>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</si>
  <si>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</si>
  <si>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</si>
  <si>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</si>
  <si>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</si>
  <si>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</si>
  <si>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</si>
  <si>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</si>
  <si>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</si>
  <si>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</si>
  <si>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</si>
  <si>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</si>
  <si>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</si>
  <si>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</si>
  <si>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</si>
  <si>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</si>
  <si>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</si>
  <si>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</si>
  <si>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</si>
  <si>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</si>
  <si>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</si>
  <si>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</si>
  <si>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</si>
  <si>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</si>
  <si>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</si>
  <si>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</si>
  <si>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</si>
  <si>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</si>
  <si>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</si>
  <si>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</si>
  <si>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</si>
  <si>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</si>
  <si>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</si>
  <si>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</si>
  <si>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</si>
  <si>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</si>
  <si>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</si>
  <si>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</si>
  <si>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</si>
  <si>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</si>
  <si>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</si>
  <si>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</si>
  <si>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</si>
  <si>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</si>
  <si>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</si>
  <si>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</si>
  <si>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</si>
  <si>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</si>
  <si>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</si>
  <si>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</si>
  <si>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</si>
  <si>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</si>
  <si>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</si>
  <si>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</si>
  <si>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</si>
  <si>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</si>
  <si>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</si>
  <si>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</si>
  <si>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</si>
  <si>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</si>
  <si>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</si>
  <si>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</si>
  <si>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</si>
  <si>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</si>
  <si>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</si>
  <si>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</si>
  <si>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</si>
  <si>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</si>
  <si>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</si>
  <si>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</si>
  <si>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</si>
  <si>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</si>
  <si>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</si>
  <si>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</si>
  <si>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</si>
  <si>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</si>
  <si>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</si>
  <si>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</si>
  <si>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</si>
  <si>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</si>
  <si>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</si>
  <si>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</si>
  <si>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</si>
  <si>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</si>
  <si>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</si>
  <si>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</si>
  <si>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</si>
  <si>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</si>
  <si>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</si>
  <si>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</si>
  <si>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</si>
  <si>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</si>
  <si>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</si>
  <si>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</si>
  <si>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</si>
  <si>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</si>
  <si>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</si>
  <si>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</si>
  <si>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</si>
  <si>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</si>
  <si>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</si>
  <si>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</si>
  <si>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</si>
  <si>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</si>
  <si>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</si>
  <si>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</si>
  <si>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</si>
  <si>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</si>
  <si>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</si>
  <si>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</si>
  <si>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</si>
  <si>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</si>
  <si>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</si>
  <si>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</si>
  <si>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</si>
  <si>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</si>
  <si>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</si>
  <si>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</si>
  <si>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</si>
  <si>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</si>
  <si>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</si>
  <si>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</si>
  <si>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</si>
  <si>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</si>
  <si>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</si>
  <si>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</si>
  <si>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</si>
  <si>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</si>
  <si>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</si>
  <si>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</si>
  <si>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</si>
  <si>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</si>
  <si>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</si>
  <si>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</si>
  <si>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</si>
  <si>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</si>
  <si>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</si>
  <si>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</si>
  <si>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</si>
  <si>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</si>
  <si>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</si>
  <si>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</si>
  <si>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</si>
  <si>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</si>
  <si>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</si>
  <si>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</si>
  <si>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</si>
  <si>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</si>
  <si>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</si>
  <si>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</si>
  <si>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</si>
  <si>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</si>
  <si>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</si>
  <si>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</si>
  <si>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</si>
  <si>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</si>
  <si>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</si>
  <si>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</si>
  <si>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</si>
  <si>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</si>
  <si>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</si>
  <si>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</si>
  <si>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</si>
  <si>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</si>
  <si>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</si>
  <si>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</si>
  <si>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</si>
  <si>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</si>
  <si>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</si>
  <si>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</si>
  <si>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</si>
  <si>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</si>
  <si>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</si>
  <si>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</si>
  <si>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</si>
  <si>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</si>
  <si>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</si>
  <si>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</si>
  <si>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</si>
  <si>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</si>
  <si>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</si>
  <si>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</si>
  <si>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</si>
  <si>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</si>
  <si>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</si>
  <si>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</si>
  <si>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</si>
  <si>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</si>
  <si>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</si>
  <si>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</si>
  <si>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</si>
  <si>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</si>
  <si>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</si>
  <si>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</si>
  <si>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</si>
  <si>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</si>
  <si>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</si>
  <si>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</si>
  <si>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</si>
  <si>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</si>
  <si>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</si>
  <si>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</si>
  <si>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</si>
  <si>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</si>
  <si>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</si>
  <si>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</si>
  <si>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</si>
  <si>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</si>
  <si>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</si>
  <si>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</si>
  <si>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</si>
  <si>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</si>
  <si>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</si>
  <si>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</si>
  <si>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</si>
  <si>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</si>
  <si>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</si>
  <si>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</si>
  <si>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</si>
  <si>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</si>
  <si>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</si>
  <si>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</si>
  <si>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</si>
  <si>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</si>
  <si>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</si>
  <si>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</si>
  <si>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</si>
  <si>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</si>
  <si>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</si>
  <si>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</si>
  <si>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</si>
  <si>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</si>
  <si>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</si>
  <si>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</si>
  <si>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</si>
  <si>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</si>
  <si>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</si>
  <si>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</si>
  <si>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</si>
  <si>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</si>
  <si>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</si>
  <si>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</si>
  <si>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</si>
  <si>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</si>
  <si>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</si>
  <si>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</si>
  <si>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</si>
  <si>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</si>
  <si>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</si>
  <si>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</si>
  <si>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</si>
  <si>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</si>
  <si>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</si>
  <si>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</si>
  <si>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</si>
  <si>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</si>
  <si>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</si>
  <si>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</si>
  <si>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</si>
  <si>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</si>
  <si>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</si>
  <si>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</si>
  <si>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</si>
  <si>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</si>
  <si>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</si>
  <si>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</si>
  <si>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</si>
  <si>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</si>
  <si>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</si>
  <si>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</si>
  <si>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</si>
  <si>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</si>
  <si>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</si>
  <si>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</si>
  <si>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</si>
  <si>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</si>
  <si>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</si>
  <si>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</si>
  <si>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</si>
  <si>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</si>
  <si>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</si>
  <si>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</si>
  <si>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</si>
  <si>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</si>
  <si>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</si>
  <si>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</si>
  <si>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</si>
  <si>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</si>
  <si>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</si>
  <si>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</si>
  <si>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</si>
  <si>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</si>
  <si>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</si>
  <si>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</si>
  <si>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</si>
  <si>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</si>
  <si>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</si>
  <si>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</si>
  <si>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</si>
  <si>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</si>
  <si>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</si>
  <si>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</si>
  <si>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</si>
  <si>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</si>
  <si>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</si>
  <si>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</si>
  <si>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</si>
  <si>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</si>
  <si>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</si>
  <si>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</si>
  <si>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</si>
  <si>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</si>
  <si>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</si>
  <si>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</si>
  <si>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</si>
  <si>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</si>
  <si>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</si>
  <si>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</si>
  <si>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</si>
  <si>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</si>
  <si>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</si>
  <si>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</si>
  <si>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</si>
  <si>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</si>
  <si>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</si>
  <si>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</si>
  <si>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</si>
  <si>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</si>
  <si>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</si>
  <si>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</si>
  <si>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</si>
  <si>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</si>
  <si>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</si>
  <si>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</si>
  <si>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</si>
  <si>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</si>
  <si>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</si>
  <si>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</si>
  <si>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</si>
  <si>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</si>
  <si>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</si>
  <si>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</si>
  <si>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</si>
  <si>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</si>
  <si>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</si>
  <si>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</si>
  <si>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</si>
  <si>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</si>
  <si>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</si>
  <si>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</si>
  <si>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</si>
  <si>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</si>
  <si>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</si>
  <si>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</si>
  <si>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</si>
  <si>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</si>
  <si>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</si>
  <si>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</si>
  <si>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</si>
  <si>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</si>
  <si>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</si>
  <si>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</si>
  <si>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</si>
  <si>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</si>
  <si>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</si>
  <si>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</si>
  <si>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</si>
  <si>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</si>
  <si>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</si>
  <si>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</si>
  <si>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</si>
  <si>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</si>
  <si>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</si>
  <si>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</si>
  <si>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</si>
  <si>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</si>
  <si>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</si>
  <si>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</si>
  <si>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</si>
  <si>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</si>
  <si>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</si>
  <si>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</si>
  <si>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</si>
  <si>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</si>
  <si>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</si>
  <si>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</si>
  <si>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</si>
  <si>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</si>
  <si>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</si>
  <si>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</si>
  <si>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</si>
  <si>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</si>
  <si>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</si>
  <si>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</si>
  <si>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</si>
  <si>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</si>
  <si>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</si>
  <si>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</si>
  <si>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</si>
  <si>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</si>
  <si>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</si>
  <si>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</si>
  <si>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</si>
  <si>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</si>
  <si>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</si>
  <si>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</si>
  <si>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</si>
  <si>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</si>
  <si>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</si>
  <si>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</si>
  <si>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</si>
  <si>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</si>
  <si>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</si>
  <si>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</si>
  <si>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</si>
  <si>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</si>
  <si>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</si>
  <si>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</si>
  <si>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</si>
  <si>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</si>
  <si>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</si>
  <si>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</si>
  <si>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</si>
  <si>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</si>
  <si>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</si>
  <si>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</si>
  <si>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</si>
  <si>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</si>
  <si>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</si>
  <si>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</si>
  <si>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</si>
  <si>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</si>
  <si>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</si>
  <si>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</si>
  <si>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</si>
  <si>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</si>
  <si>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</si>
  <si>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</si>
  <si>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</si>
  <si>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</si>
  <si>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</si>
  <si>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</si>
  <si>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</si>
  <si>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</si>
  <si>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</si>
  <si>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</si>
  <si>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</si>
  <si>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</si>
  <si>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</si>
  <si>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</si>
  <si>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</si>
  <si>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</si>
  <si>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</si>
  <si>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</si>
  <si>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</si>
  <si>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</si>
  <si>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</si>
  <si>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</si>
  <si>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</si>
  <si>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</si>
  <si>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</si>
  <si>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</si>
  <si>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</si>
  <si>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</si>
  <si>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</si>
  <si>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</si>
  <si>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</si>
  <si>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</si>
  <si>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</si>
  <si>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</si>
  <si>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</si>
  <si>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</si>
  <si>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</si>
  <si>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</si>
  <si>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</si>
  <si>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</si>
  <si>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</si>
  <si>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</si>
  <si>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</si>
  <si>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</si>
  <si>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</si>
  <si>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</si>
  <si>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</si>
  <si>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</si>
  <si>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</si>
  <si>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</si>
  <si>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</si>
  <si>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</si>
  <si>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</si>
  <si>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</si>
  <si>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</si>
  <si>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</si>
  <si>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</si>
  <si>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</si>
  <si>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</si>
  <si>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</si>
  <si>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</si>
  <si>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</si>
  <si>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</si>
  <si>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</si>
  <si>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</si>
  <si>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</si>
  <si>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</si>
  <si>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</si>
  <si>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</si>
  <si>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</si>
  <si>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</si>
  <si>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</si>
  <si>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</si>
  <si>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</si>
  <si>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</si>
  <si>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</si>
  <si>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</si>
  <si>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</si>
  <si>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</si>
  <si>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</si>
  <si>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</si>
  <si>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</si>
  <si>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</si>
  <si>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</si>
  <si>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</si>
  <si>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</si>
  <si>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</si>
  <si>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</si>
  <si>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</si>
  <si>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</si>
  <si>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</si>
  <si>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</si>
  <si>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</si>
  <si>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</si>
  <si>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</si>
  <si>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</si>
  <si>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</si>
  <si>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</si>
  <si>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</si>
  <si>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</si>
  <si>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</si>
  <si>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</si>
  <si>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</si>
  <si>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</si>
  <si>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</si>
  <si>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</si>
  <si>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</si>
  <si>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</si>
  <si>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</si>
  <si>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</si>
  <si>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</si>
  <si>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</si>
  <si>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</si>
  <si>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</si>
  <si>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</si>
  <si>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</si>
  <si>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</si>
  <si>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</si>
  <si>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</si>
  <si>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</si>
  <si>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</si>
  <si>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</si>
  <si>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</si>
  <si>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</si>
  <si>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</si>
  <si>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</si>
  <si>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</si>
  <si>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</si>
  <si>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</si>
  <si>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</si>
  <si>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</si>
  <si>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</si>
  <si>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</si>
  <si>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</si>
  <si>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</si>
  <si>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</si>
  <si>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</si>
  <si>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</si>
  <si>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</si>
  <si>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</si>
  <si>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</si>
  <si>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</si>
  <si>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</si>
  <si>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</si>
  <si>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</si>
  <si>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</si>
  <si>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</si>
  <si>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</si>
  <si>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</si>
  <si>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</si>
  <si>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</si>
  <si>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</si>
  <si>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</si>
  <si>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</si>
  <si>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</si>
  <si>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</si>
  <si>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</si>
  <si>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</si>
  <si>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</si>
  <si>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</si>
  <si>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</si>
  <si>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</si>
  <si>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</si>
  <si>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</si>
  <si>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</si>
  <si>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</si>
  <si>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</si>
  <si>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</si>
  <si>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</si>
  <si>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</si>
  <si>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</si>
  <si>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</si>
  <si>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</si>
  <si>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</si>
  <si>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</si>
  <si>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</si>
  <si>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</si>
  <si>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</si>
  <si>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</si>
  <si>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</si>
  <si>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</si>
  <si>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</si>
  <si>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</si>
  <si>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</si>
  <si>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</si>
  <si>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</si>
  <si>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</si>
  <si>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</si>
  <si>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</si>
  <si>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</si>
  <si>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</si>
  <si>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</si>
  <si>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</si>
  <si>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</si>
  <si>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</si>
  <si>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</si>
  <si>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</si>
  <si>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</si>
  <si>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</si>
  <si>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</si>
  <si>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</si>
  <si>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</si>
  <si>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</si>
  <si>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</si>
  <si>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</si>
  <si>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</si>
  <si>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</si>
  <si>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</si>
  <si>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</si>
  <si>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</si>
  <si>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</si>
  <si>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</si>
  <si>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</si>
  <si>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</si>
  <si>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</si>
  <si>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</si>
  <si>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</si>
  <si>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</si>
  <si>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</si>
  <si>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</si>
  <si>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</si>
  <si>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</si>
  <si>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</si>
  <si>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</si>
  <si>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</si>
  <si>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</si>
  <si>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</si>
  <si>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</si>
  <si>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</si>
  <si>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</si>
  <si>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</si>
  <si>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</si>
  <si>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</si>
  <si>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</si>
  <si>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</si>
  <si>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</si>
  <si>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</si>
  <si>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</si>
  <si>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</si>
  <si>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</si>
  <si>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</si>
  <si>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</si>
  <si>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</si>
  <si>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</si>
  <si>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</si>
  <si>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</si>
  <si>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</si>
  <si>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</si>
  <si>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</si>
  <si>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</si>
  <si>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</si>
  <si>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</si>
  <si>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</si>
  <si>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</si>
  <si>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</si>
  <si>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</si>
  <si>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</si>
  <si>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</si>
  <si>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</si>
  <si>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</si>
  <si>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</si>
  <si>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</si>
  <si>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</si>
  <si>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</si>
  <si>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</si>
  <si>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</si>
  <si>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</si>
  <si>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</si>
  <si>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</si>
  <si>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</si>
  <si>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</si>
  <si>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</si>
  <si>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</si>
  <si>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</si>
  <si>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</si>
  <si>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</si>
  <si>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</si>
  <si>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</si>
  <si>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</si>
  <si>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</si>
  <si>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</si>
  <si>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</si>
  <si>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</si>
  <si>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</si>
  <si>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</si>
  <si>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</si>
  <si>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</si>
  <si>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</si>
  <si>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</si>
  <si>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</si>
  <si>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</si>
  <si>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</si>
  <si>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</si>
  <si>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</si>
  <si>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</si>
  <si>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</si>
  <si>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</si>
  <si>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</si>
  <si>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</si>
  <si>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</si>
  <si>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</si>
  <si>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</si>
  <si>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</si>
  <si>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</si>
  <si>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</si>
  <si>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</si>
  <si>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</si>
  <si>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</si>
  <si>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</si>
  <si>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</si>
  <si>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</si>
  <si>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</si>
  <si>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</si>
  <si>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</si>
  <si>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</si>
  <si>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</si>
  <si>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</si>
  <si>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</si>
  <si>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</si>
  <si>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</si>
  <si>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</si>
  <si>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</si>
  <si>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</si>
  <si>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</si>
  <si>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</si>
  <si>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</si>
  <si>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</si>
  <si>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</si>
  <si>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</si>
  <si>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</si>
  <si>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</si>
  <si>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</si>
  <si>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</si>
  <si>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</si>
  <si>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</si>
  <si>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</si>
  <si>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</si>
  <si>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</si>
  <si>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</si>
  <si>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</si>
  <si>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</si>
  <si>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</si>
  <si>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</si>
  <si>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</si>
  <si>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</si>
  <si>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</si>
  <si>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</si>
  <si>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</si>
  <si>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</si>
  <si>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</si>
  <si>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</si>
  <si>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</si>
  <si>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</si>
  <si>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</si>
  <si>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</si>
  <si>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</si>
  <si>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</si>
  <si>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</si>
  <si>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</si>
  <si>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</si>
  <si>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</si>
  <si>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</si>
  <si>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</si>
  <si>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</si>
  <si>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</si>
  <si>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</si>
  <si>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</si>
  <si>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</si>
  <si>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</si>
  <si>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</si>
  <si>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</si>
  <si>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</si>
  <si>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</si>
  <si>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</si>
  <si>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</si>
  <si>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</si>
  <si>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</si>
  <si>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</si>
  <si>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</si>
  <si>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</si>
  <si>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</si>
  <si>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</si>
  <si>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</si>
  <si>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</si>
  <si>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</si>
  <si>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</si>
  <si>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</si>
  <si>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</si>
  <si>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</si>
  <si>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</si>
  <si>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</si>
  <si>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</si>
  <si>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</si>
  <si>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</si>
  <si>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</si>
  <si>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</si>
  <si>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</si>
  <si>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</si>
  <si>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</si>
  <si>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</si>
  <si>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</si>
  <si>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</si>
  <si>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</si>
  <si>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</si>
  <si>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</si>
  <si>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</si>
  <si>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</si>
  <si>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</si>
  <si>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</si>
  <si>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</si>
  <si>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</si>
  <si>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</si>
  <si>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</si>
  <si>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</si>
  <si>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</si>
  <si>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</si>
  <si>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</si>
  <si>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</si>
  <si>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</si>
  <si>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</si>
  <si>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</si>
  <si>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</si>
  <si>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</si>
  <si>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</si>
  <si>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</si>
  <si>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</si>
  <si>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</si>
  <si>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</si>
  <si>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</si>
  <si>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</si>
  <si>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</si>
  <si>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</si>
  <si>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</si>
  <si>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</si>
  <si>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</si>
  <si>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</si>
  <si>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</si>
  <si>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</si>
  <si>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</si>
  <si>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</si>
  <si>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</si>
  <si>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</si>
  <si>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</si>
  <si>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</si>
  <si>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</si>
  <si>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</si>
  <si>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</si>
  <si>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</si>
  <si>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</si>
  <si>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</si>
  <si>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</si>
  <si>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</si>
  <si>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</si>
  <si>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</si>
  <si>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</si>
  <si>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</si>
  <si>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</si>
  <si>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</si>
  <si>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</si>
  <si>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</si>
  <si>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</si>
  <si>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</si>
  <si>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</si>
  <si>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</si>
  <si>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</si>
  <si>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</si>
  <si>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</si>
  <si>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</si>
  <si>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</si>
  <si>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</si>
  <si>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</si>
  <si>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</si>
  <si>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</si>
  <si>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</si>
  <si>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</si>
  <si>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</si>
  <si>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</si>
  <si>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</si>
  <si>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</si>
  <si>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</si>
  <si>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</si>
  <si>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</si>
  <si>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</si>
  <si>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</si>
  <si>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</si>
  <si>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</si>
  <si>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</si>
  <si>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</si>
  <si>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</si>
  <si>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</si>
  <si>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</si>
  <si>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</si>
  <si>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</si>
  <si>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</si>
  <si>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</si>
  <si>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</si>
  <si>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</si>
  <si>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</si>
  <si>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</si>
  <si>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</si>
  <si>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</si>
  <si>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</si>
  <si>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</si>
  <si>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</si>
  <si>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</si>
  <si>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</si>
  <si>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</si>
  <si>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</si>
  <si>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</si>
  <si>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</si>
  <si>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</si>
  <si>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</si>
  <si>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</si>
  <si>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</si>
  <si>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</si>
  <si>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</si>
  <si>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</si>
  <si>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</si>
  <si>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</si>
  <si>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</si>
  <si>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</si>
  <si>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</si>
  <si>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</si>
  <si>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</si>
  <si>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</si>
  <si>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</si>
  <si>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</si>
  <si>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</si>
  <si>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</si>
  <si>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</si>
  <si>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</si>
  <si>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</si>
  <si>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</si>
  <si>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</si>
  <si>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</si>
  <si>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</si>
  <si>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</si>
  <si>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</si>
  <si>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</si>
  <si>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</si>
  <si>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</si>
  <si>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</si>
  <si>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</si>
  <si>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</si>
  <si>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</si>
  <si>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</si>
  <si>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</si>
  <si>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</si>
  <si>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</si>
  <si>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</si>
  <si>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</si>
  <si>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</si>
  <si>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</si>
  <si>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</si>
  <si>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</si>
  <si>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</si>
  <si>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</si>
  <si>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</si>
  <si>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</si>
  <si>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</si>
  <si>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</si>
  <si>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</si>
  <si>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</si>
  <si>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</si>
  <si>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</si>
  <si>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</si>
  <si>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</si>
  <si>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</si>
  <si>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</si>
  <si>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</si>
  <si>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</si>
  <si>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</si>
  <si>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</si>
  <si>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</si>
  <si>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</si>
  <si>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</si>
  <si>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</si>
  <si>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</si>
  <si>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</si>
  <si>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</si>
  <si>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</si>
  <si>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</si>
  <si>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</si>
  <si>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</si>
  <si>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</si>
  <si>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</si>
  <si>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</si>
  <si>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</si>
  <si>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</si>
  <si>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</si>
  <si>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</si>
  <si>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</si>
  <si>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</si>
  <si>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</si>
  <si>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</si>
  <si>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</si>
  <si>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</si>
  <si>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</si>
  <si>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</si>
  <si>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</si>
  <si>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</si>
  <si>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</si>
  <si>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</si>
  <si>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</si>
  <si>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</si>
  <si>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</si>
  <si>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</si>
  <si>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</si>
  <si>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</si>
  <si>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</si>
  <si>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</si>
  <si>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</si>
  <si>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</si>
  <si>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</si>
  <si>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</si>
  <si>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</si>
  <si>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</si>
  <si>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</si>
  <si>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</si>
  <si>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</si>
  <si>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</si>
  <si>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</si>
  <si>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</si>
  <si>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</si>
  <si>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</si>
  <si>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</si>
  <si>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</si>
  <si>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</si>
  <si>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</si>
  <si>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</si>
  <si>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</si>
  <si>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</si>
  <si>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</si>
  <si>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</si>
  <si>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</si>
  <si>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</si>
  <si>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</si>
  <si>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</si>
  <si>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</si>
  <si>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</si>
  <si>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</si>
  <si>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</si>
  <si>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</si>
  <si>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</si>
  <si>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</si>
  <si>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</si>
  <si>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</si>
  <si>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</si>
  <si>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</si>
  <si>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</si>
  <si>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</si>
  <si>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</si>
  <si>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</si>
  <si>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</si>
  <si>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</si>
  <si>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</si>
  <si>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</si>
  <si>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</si>
  <si>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</si>
  <si>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</si>
  <si>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</si>
  <si>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</si>
  <si>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</si>
  <si>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</si>
  <si>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</si>
  <si>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</si>
  <si>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</si>
  <si>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</si>
  <si>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</si>
  <si>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</si>
  <si>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</si>
  <si>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</si>
  <si>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</si>
  <si>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</si>
  <si>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</si>
  <si>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</si>
  <si>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</si>
  <si>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</si>
  <si>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</si>
  <si>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</si>
  <si>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</si>
  <si>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</si>
  <si>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</si>
  <si>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</si>
  <si>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</si>
  <si>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</si>
  <si>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</si>
  <si>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</si>
  <si>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</si>
  <si>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</si>
  <si>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</si>
  <si>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</si>
  <si>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</si>
  <si>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</si>
  <si>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</si>
  <si>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</si>
  <si>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</si>
  <si>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</si>
  <si>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</si>
  <si>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</si>
  <si>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</si>
  <si>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</si>
  <si>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</si>
  <si>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</si>
  <si>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</si>
  <si>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</si>
  <si>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</si>
  <si>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</si>
  <si>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</si>
  <si>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</si>
  <si>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</si>
  <si>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</si>
  <si>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</si>
  <si>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</si>
  <si>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</si>
  <si>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</si>
  <si>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</si>
  <si>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</si>
  <si>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</si>
  <si>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</si>
  <si>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</si>
  <si>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</si>
  <si>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</si>
  <si>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</si>
  <si>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</si>
  <si>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</si>
  <si>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</si>
  <si>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</si>
  <si>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</si>
  <si>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</si>
  <si>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</si>
  <si>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</si>
  <si>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</si>
  <si>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</si>
  <si>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</si>
  <si>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</si>
  <si>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</si>
  <si>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</si>
  <si>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</si>
  <si>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</si>
  <si>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</si>
  <si>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</si>
  <si>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</si>
  <si>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</si>
  <si>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</si>
  <si>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</si>
  <si>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</si>
  <si>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</si>
  <si>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</si>
  <si>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</si>
  <si>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</si>
  <si>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</si>
  <si>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</si>
  <si>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</si>
  <si>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</si>
  <si>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</si>
  <si>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</si>
  <si>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</si>
  <si>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</si>
  <si>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</si>
  <si>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</si>
  <si>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</si>
  <si>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</si>
  <si>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</si>
  <si>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</si>
  <si>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</si>
  <si>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</si>
  <si>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</si>
  <si>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</si>
  <si>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</si>
  <si>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</si>
  <si>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</si>
  <si>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</si>
  <si>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</si>
  <si>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</si>
  <si>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</si>
  <si>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</si>
  <si>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</si>
  <si>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</si>
  <si>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</si>
  <si>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</si>
  <si>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</si>
  <si>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</si>
  <si>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</si>
  <si>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</si>
  <si>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</si>
  <si>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</si>
  <si>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</si>
  <si>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</si>
  <si>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</si>
  <si>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</si>
  <si>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</si>
  <si>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</si>
  <si>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</si>
  <si>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</si>
  <si>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</si>
  <si>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</si>
  <si>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</si>
  <si>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</si>
  <si>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</si>
  <si>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</si>
  <si>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</si>
  <si>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</si>
  <si>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</si>
  <si>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</si>
  <si>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</si>
  <si>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</si>
  <si>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</si>
  <si>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</si>
  <si>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</si>
  <si>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</si>
  <si>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</si>
  <si>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</si>
  <si>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</si>
  <si>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</si>
  <si>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</si>
  <si>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</si>
  <si>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</si>
  <si>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</si>
  <si>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</si>
  <si>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</si>
  <si>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</si>
  <si>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</si>
  <si>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</si>
  <si>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</si>
  <si>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</si>
  <si>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</si>
  <si>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</si>
  <si>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</si>
  <si>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</si>
  <si>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</si>
  <si>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</si>
  <si>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</si>
  <si>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</si>
  <si>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</si>
  <si>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</si>
  <si>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</si>
  <si>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</si>
  <si>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</si>
  <si>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</si>
  <si>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</si>
  <si>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</si>
  <si>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</si>
  <si>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</si>
  <si>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</si>
  <si>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</si>
  <si>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</si>
  <si>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</si>
  <si>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</si>
  <si>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</si>
  <si>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</si>
  <si>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</si>
  <si>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</si>
  <si>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</si>
  <si>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</si>
  <si>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</si>
  <si>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</si>
  <si>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</si>
  <si>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</si>
  <si>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</si>
  <si>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</si>
  <si>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</si>
  <si>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</si>
  <si>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</si>
  <si>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</si>
  <si>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</si>
  <si>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</si>
  <si>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</si>
  <si>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</si>
  <si>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</si>
  <si>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</si>
  <si>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</si>
  <si>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</si>
  <si>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</si>
  <si>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</si>
  <si>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</si>
  <si>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</si>
  <si>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</si>
  <si>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</si>
  <si>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</si>
  <si>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</si>
  <si>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</si>
  <si>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</si>
  <si>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</si>
  <si>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</si>
  <si>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</si>
  <si>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</si>
  <si>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</si>
  <si>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</si>
  <si>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</si>
  <si>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</si>
  <si>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</si>
  <si>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</si>
  <si>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</si>
  <si>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</si>
  <si>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</si>
  <si>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</si>
  <si>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</si>
  <si>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</si>
  <si>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</si>
  <si>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</si>
  <si>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</si>
  <si>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</si>
  <si>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</si>
  <si>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</si>
  <si>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</si>
  <si>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</si>
  <si>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</si>
  <si>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</si>
  <si>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</si>
  <si>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</si>
  <si>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</si>
  <si>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</si>
  <si>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</si>
  <si>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</si>
  <si>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</si>
  <si>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</si>
  <si>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</si>
  <si>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</si>
  <si>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</si>
  <si>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</si>
  <si>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</si>
  <si>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</si>
  <si>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</si>
  <si>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</si>
  <si>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</si>
  <si>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</si>
  <si>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</si>
  <si>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</si>
  <si>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</si>
  <si>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</si>
  <si>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</si>
  <si>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</si>
  <si>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</si>
  <si>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</si>
  <si>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</si>
  <si>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</si>
  <si>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</si>
  <si>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</si>
  <si>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</si>
  <si>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</si>
  <si>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</si>
  <si>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</si>
  <si>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</si>
  <si>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</si>
  <si>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</si>
  <si>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</si>
  <si>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</si>
  <si>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</si>
  <si>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</si>
  <si>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</si>
  <si>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</si>
  <si>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</si>
  <si>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</si>
  <si>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</si>
  <si>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</si>
  <si>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</si>
  <si>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</si>
  <si>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</si>
  <si>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</si>
  <si>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</si>
  <si>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</si>
  <si>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</si>
  <si>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</si>
  <si>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</si>
  <si>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</si>
  <si>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</si>
  <si>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</si>
  <si>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</si>
  <si>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</si>
  <si>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</si>
  <si>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</si>
  <si>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</si>
  <si>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</si>
  <si>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</si>
  <si>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</si>
  <si>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</si>
  <si>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</si>
  <si>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</si>
  <si>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</si>
  <si>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</si>
  <si>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</si>
  <si>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</si>
  <si>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</si>
  <si>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</si>
  <si>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</si>
  <si>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</si>
  <si>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</si>
  <si>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</si>
  <si>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</si>
  <si>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</si>
  <si>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</si>
  <si>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</si>
  <si>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</si>
  <si>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</si>
  <si>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</si>
  <si>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</si>
  <si>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</si>
  <si>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</si>
  <si>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</si>
  <si>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</si>
  <si>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</si>
  <si>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</si>
  <si>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</si>
  <si>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</si>
  <si>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</si>
  <si>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</si>
  <si>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</si>
  <si>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</si>
  <si>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</si>
  <si>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</si>
  <si>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</si>
  <si>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</si>
  <si>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</si>
  <si>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</si>
  <si>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</si>
  <si>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</si>
  <si>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</si>
  <si>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</si>
  <si>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</si>
  <si>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</si>
  <si>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</si>
  <si>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</si>
  <si>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</si>
  <si>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</si>
  <si>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</si>
  <si>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</si>
  <si>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</si>
  <si>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</si>
  <si>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</si>
  <si>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</si>
  <si>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</si>
  <si>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</si>
  <si>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</si>
  <si>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</si>
  <si>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</si>
  <si>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</si>
  <si>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</si>
  <si>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</si>
  <si>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</si>
  <si>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</si>
  <si>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</si>
  <si>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</si>
  <si>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</si>
  <si>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</si>
  <si>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</si>
  <si>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</si>
  <si>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</si>
  <si>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</si>
  <si>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</si>
  <si>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</si>
  <si>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</si>
  <si>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</si>
  <si>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</si>
  <si>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</si>
  <si>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</si>
  <si>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</si>
  <si>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</si>
  <si>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</si>
  <si>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</si>
  <si>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</si>
  <si>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</si>
  <si>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</si>
  <si>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</si>
  <si>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</si>
  <si>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</si>
  <si>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</si>
  <si>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</si>
  <si>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</si>
  <si>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</si>
  <si>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</si>
  <si>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</si>
  <si>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</si>
  <si>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</si>
  <si>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</si>
  <si>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</si>
  <si>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</si>
  <si>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</si>
  <si>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</si>
  <si>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</si>
  <si>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</si>
  <si>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</si>
  <si>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</si>
  <si>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</si>
  <si>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</si>
  <si>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</si>
  <si>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</si>
  <si>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</si>
  <si>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</si>
  <si>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</si>
  <si>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</si>
  <si>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</si>
  <si>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</si>
  <si>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</si>
  <si>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</si>
  <si>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</si>
  <si>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</si>
  <si>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</si>
  <si>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</si>
  <si>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</si>
  <si>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</si>
  <si>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</si>
  <si>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</si>
  <si>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</si>
  <si>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</si>
  <si>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</si>
  <si>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</si>
  <si>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</si>
  <si>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</si>
  <si>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</si>
  <si>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</si>
  <si>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</si>
  <si>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</si>
  <si>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</si>
  <si>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</si>
  <si>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</si>
  <si>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</si>
  <si>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</si>
  <si>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</si>
  <si>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</si>
  <si>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</si>
  <si>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</si>
  <si>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</si>
  <si>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</si>
  <si>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</si>
  <si>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</si>
  <si>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</si>
  <si>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</si>
  <si>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</si>
  <si>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</si>
  <si>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</si>
  <si>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</si>
  <si>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</si>
  <si>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</si>
  <si>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</si>
  <si>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</si>
  <si>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</si>
  <si>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</si>
  <si>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</si>
  <si>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</si>
  <si>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</si>
  <si>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</si>
  <si>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</si>
  <si>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</si>
  <si>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</si>
  <si>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</si>
  <si>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</si>
  <si>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</si>
  <si>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</si>
  <si>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</si>
  <si>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</si>
  <si>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</si>
  <si>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</si>
  <si>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</si>
  <si>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</si>
  <si>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</si>
  <si>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</si>
  <si>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</si>
  <si>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</si>
  <si>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</si>
  <si>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</si>
  <si>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</si>
  <si>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</si>
  <si>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</si>
  <si>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</si>
  <si>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</si>
  <si>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</si>
  <si>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</si>
  <si>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</si>
  <si>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</si>
  <si>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</si>
  <si>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</si>
  <si>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</si>
  <si>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</si>
  <si>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</si>
  <si>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</si>
  <si>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</si>
  <si>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</si>
  <si>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</si>
  <si>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</si>
  <si>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</si>
  <si>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</si>
  <si>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</si>
  <si>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</si>
  <si>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</si>
  <si>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</si>
  <si>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</si>
  <si>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</si>
  <si>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</si>
  <si>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</si>
  <si>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</si>
  <si>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</si>
  <si>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</si>
  <si>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</si>
  <si>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</si>
  <si>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</si>
  <si>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</si>
  <si>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</si>
  <si>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</si>
  <si>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</si>
  <si>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</si>
  <si>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</si>
  <si>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</si>
  <si>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</si>
  <si>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</si>
  <si>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</si>
  <si>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</si>
  <si>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</si>
  <si>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</si>
  <si>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</si>
  <si>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</si>
  <si>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</si>
  <si>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</si>
  <si>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</si>
  <si>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</si>
  <si>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</si>
  <si>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</si>
  <si>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</si>
  <si>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</si>
  <si>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</si>
  <si>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</si>
  <si>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</si>
  <si>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</si>
  <si>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</si>
  <si>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</si>
  <si>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</si>
  <si>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</si>
  <si>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</si>
  <si>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</si>
  <si>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</si>
  <si>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</si>
  <si>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</si>
  <si>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</si>
  <si>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</si>
  <si>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</si>
  <si>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</si>
  <si>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</si>
  <si>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</si>
  <si>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</si>
  <si>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</si>
  <si>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</si>
  <si>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</si>
  <si>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</si>
  <si>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</si>
  <si>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</si>
  <si>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</si>
  <si>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</si>
  <si>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</si>
  <si>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</si>
  <si>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</si>
  <si>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</si>
  <si>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</si>
  <si>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</si>
  <si>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</si>
  <si>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</si>
  <si>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</si>
  <si>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</si>
  <si>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</si>
  <si>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</si>
  <si>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</si>
  <si>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</si>
  <si>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</si>
  <si>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</si>
  <si>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</si>
  <si>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</si>
  <si>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</si>
  <si>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</si>
  <si>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</si>
  <si>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</si>
  <si>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</si>
  <si>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</si>
  <si>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</si>
  <si>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</si>
  <si>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</si>
  <si>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</si>
  <si>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</si>
  <si>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</si>
  <si>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</si>
  <si>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</si>
  <si>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</si>
  <si>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</si>
  <si>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</si>
  <si>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</si>
  <si>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</si>
  <si>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</si>
  <si>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</si>
  <si>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</si>
  <si>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</si>
  <si>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</si>
  <si>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</si>
  <si>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</si>
  <si>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</si>
  <si>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</si>
  <si>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</si>
  <si>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</si>
  <si>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</si>
  <si>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</si>
  <si>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</si>
  <si>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</si>
  <si>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</si>
  <si>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</si>
  <si>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</si>
  <si>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</si>
  <si>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</si>
  <si>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</si>
  <si>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</si>
  <si>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</si>
  <si>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</si>
  <si>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</si>
  <si>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</si>
  <si>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</si>
  <si>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</si>
  <si>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</si>
  <si>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</si>
  <si>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</si>
  <si>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</si>
  <si>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</si>
  <si>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</si>
  <si>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</si>
  <si>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</si>
  <si>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</si>
  <si>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</si>
  <si>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</si>
  <si>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</si>
  <si>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</si>
  <si>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</si>
  <si>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</si>
  <si>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</si>
  <si>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</si>
  <si>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</si>
  <si>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</si>
  <si>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</si>
  <si>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</si>
  <si>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</si>
  <si>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</si>
  <si>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</si>
  <si>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</si>
  <si>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</si>
  <si>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</si>
  <si>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</si>
  <si>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</si>
  <si>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</si>
  <si>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</si>
  <si>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</si>
  <si>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</si>
  <si>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</si>
  <si>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</si>
  <si>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</si>
  <si>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</si>
  <si>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</si>
  <si>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</si>
  <si>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</si>
  <si>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</si>
  <si>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</si>
  <si>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</si>
  <si>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</si>
  <si>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</si>
  <si>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</si>
  <si>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</si>
  <si>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</si>
  <si>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</si>
  <si>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</si>
  <si>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</si>
  <si>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</si>
  <si>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</si>
  <si>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</si>
  <si>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</si>
  <si>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</si>
  <si>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</si>
  <si>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</si>
  <si>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</si>
  <si>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</si>
  <si>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</si>
  <si>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</si>
  <si>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</si>
  <si>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</si>
  <si>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</si>
  <si>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</si>
  <si>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</si>
  <si>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</si>
  <si>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</si>
  <si>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</si>
  <si>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</si>
  <si>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</si>
  <si>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</si>
  <si>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</si>
  <si>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</si>
  <si>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</si>
  <si>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</si>
  <si>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</si>
  <si>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</si>
  <si>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</si>
  <si>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</si>
  <si>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</si>
  <si>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</si>
  <si>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</si>
  <si>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</si>
  <si>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</si>
  <si>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</si>
  <si>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</si>
  <si>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</si>
  <si>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</si>
  <si>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</si>
  <si>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</si>
  <si>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</si>
  <si>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</si>
  <si>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</si>
  <si>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</si>
  <si>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</si>
  <si>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</si>
  <si>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</si>
  <si>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</si>
  <si>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</si>
  <si>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</si>
  <si>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</si>
  <si>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</si>
  <si>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</si>
  <si>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</si>
  <si>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</si>
  <si>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</si>
  <si>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</si>
  <si>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</si>
  <si>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</si>
  <si>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</si>
  <si>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</si>
  <si>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</si>
  <si>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</si>
  <si>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</si>
  <si>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</si>
  <si>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</si>
  <si>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</si>
  <si>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</si>
  <si>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</si>
  <si>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</si>
  <si>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</si>
  <si>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</si>
  <si>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</si>
  <si>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</si>
  <si>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</si>
  <si>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</si>
  <si>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</si>
  <si>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</si>
  <si>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</si>
  <si>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</si>
  <si>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</si>
  <si>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</si>
  <si>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</si>
  <si>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</si>
  <si>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</si>
  <si>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</si>
  <si>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</si>
  <si>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</si>
  <si>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</si>
  <si>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</si>
  <si>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</si>
  <si>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</si>
  <si>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</si>
  <si>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</si>
  <si>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</si>
  <si>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</si>
  <si>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</si>
  <si>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</si>
  <si>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</si>
  <si>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</si>
  <si>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</si>
  <si>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</si>
  <si>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</si>
  <si>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</si>
  <si>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</si>
  <si>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</si>
  <si>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</si>
  <si>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</si>
  <si>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</si>
  <si>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</si>
  <si>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</si>
  <si>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</si>
  <si>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</si>
  <si>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</si>
  <si>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</si>
  <si>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</si>
  <si>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</si>
  <si>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</si>
  <si>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</si>
  <si>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</si>
  <si>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</si>
  <si>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</si>
  <si>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</si>
  <si>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</si>
  <si>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</si>
  <si>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</si>
  <si>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</si>
  <si>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</si>
  <si>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</si>
  <si>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</si>
  <si>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</si>
  <si>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</si>
  <si>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</si>
  <si>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</si>
  <si>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</si>
  <si>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</si>
  <si>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</si>
  <si>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</si>
  <si>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</si>
  <si>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</si>
  <si>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</si>
  <si>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</si>
  <si>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</si>
  <si>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</si>
  <si>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</si>
  <si>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</si>
  <si>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</si>
  <si>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</si>
  <si>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</si>
  <si>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</si>
  <si>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</si>
  <si>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</si>
  <si>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</si>
  <si>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</si>
  <si>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</si>
  <si>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</si>
  <si>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</si>
  <si>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</si>
  <si>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</si>
  <si>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</si>
  <si>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</si>
  <si>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</si>
  <si>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</si>
  <si>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</si>
  <si>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</si>
  <si>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</si>
  <si>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</si>
  <si>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</si>
  <si>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</si>
  <si>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</si>
  <si>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</si>
  <si>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</si>
  <si>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</si>
  <si>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</si>
  <si>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</si>
  <si>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</si>
  <si>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</si>
  <si>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</si>
  <si>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</si>
  <si>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</si>
  <si>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</si>
  <si>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</si>
  <si>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</si>
  <si>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</si>
  <si>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</si>
  <si>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</si>
  <si>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</si>
  <si>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</si>
  <si>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</si>
  <si>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</si>
  <si>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</si>
  <si>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</si>
  <si>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</si>
  <si>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</si>
  <si>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</si>
  <si>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</si>
  <si>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</si>
  <si>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</si>
  <si>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</si>
  <si>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</si>
  <si>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</si>
  <si>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</si>
  <si>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</si>
  <si>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</si>
  <si>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</si>
  <si>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</si>
  <si>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</si>
  <si>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</si>
  <si>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</si>
  <si>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</si>
  <si>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</si>
  <si>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</si>
  <si>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</si>
  <si>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</si>
  <si>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</si>
  <si>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</si>
  <si>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</si>
  <si>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</si>
  <si>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</si>
  <si>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</si>
  <si>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</si>
  <si>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</si>
  <si>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</si>
  <si>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</si>
  <si>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</si>
  <si>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</si>
  <si>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</si>
  <si>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</si>
  <si>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</si>
  <si>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</si>
  <si>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</si>
  <si>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</si>
  <si>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</si>
  <si>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</si>
  <si>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</si>
  <si>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</si>
  <si>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</si>
  <si>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</si>
  <si>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</si>
  <si>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</si>
  <si>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</si>
  <si>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</si>
  <si>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</si>
  <si>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</si>
  <si>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</si>
  <si>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</si>
  <si>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</si>
  <si>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</si>
  <si>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</si>
  <si>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</si>
  <si>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</si>
  <si>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</si>
  <si>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</si>
  <si>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</si>
  <si>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</si>
  <si>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</si>
  <si>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</si>
  <si>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</si>
  <si>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</si>
  <si>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</si>
  <si>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</si>
  <si>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</si>
  <si>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</si>
  <si>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</si>
  <si>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</si>
  <si>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</si>
  <si>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</si>
  <si>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</si>
  <si>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</si>
  <si>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</si>
  <si>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</si>
  <si>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</si>
  <si>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</si>
  <si>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</si>
  <si>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</si>
  <si>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</si>
  <si>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</si>
  <si>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</si>
  <si>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</si>
  <si>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</si>
  <si>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</si>
  <si>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</si>
  <si>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</si>
  <si>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</si>
  <si>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</si>
  <si>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</si>
  <si>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</si>
  <si>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</si>
  <si>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</si>
  <si>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</si>
  <si>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</si>
  <si>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</si>
  <si>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</si>
  <si>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</si>
  <si>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</si>
  <si>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</si>
  <si>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</si>
  <si>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</si>
  <si>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</si>
  <si>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</si>
  <si>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</si>
  <si>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</si>
  <si>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</si>
  <si>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</si>
  <si>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</si>
  <si>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</si>
  <si>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</si>
  <si>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</si>
  <si>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</si>
  <si>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</si>
  <si>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</si>
  <si>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</si>
  <si>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</si>
  <si>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</si>
  <si>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</si>
  <si>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</si>
  <si>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</si>
  <si>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</si>
  <si>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</si>
  <si>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</si>
  <si>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</si>
  <si>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</si>
  <si>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</si>
  <si>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</si>
  <si>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</si>
  <si>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</si>
  <si>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</si>
  <si>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</si>
  <si>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</si>
  <si>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</si>
  <si>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</si>
  <si>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</si>
  <si>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</si>
  <si>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</si>
  <si>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</si>
  <si>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</si>
  <si>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</si>
  <si>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</si>
  <si>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</si>
  <si>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</si>
  <si>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</si>
  <si>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</si>
  <si>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</si>
  <si>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</si>
  <si>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</si>
  <si>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</si>
  <si>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</si>
  <si>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</si>
  <si>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</si>
  <si>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</si>
  <si>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</si>
  <si>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</si>
  <si>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</si>
  <si>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</si>
  <si>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</si>
  <si>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</si>
  <si>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</si>
  <si>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</si>
  <si>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</si>
  <si>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</si>
  <si>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</si>
  <si>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</si>
  <si>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</si>
  <si>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</si>
  <si>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</si>
  <si>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</si>
  <si>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</si>
  <si>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</si>
  <si>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</si>
  <si>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</si>
  <si>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</si>
  <si>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</si>
  <si>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</si>
  <si>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</si>
  <si>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</si>
  <si>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</si>
  <si>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</si>
  <si>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</si>
  <si>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</si>
  <si>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</si>
  <si>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</si>
  <si>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</si>
  <si>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</si>
  <si>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</si>
  <si>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</si>
  <si>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</si>
  <si>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</si>
  <si>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</si>
  <si>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</si>
  <si>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</si>
  <si>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</si>
  <si>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</si>
  <si>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</si>
  <si>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</si>
  <si>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</si>
  <si>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</si>
  <si>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</si>
  <si>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</si>
  <si>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</si>
  <si>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</si>
  <si>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</si>
  <si>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</si>
  <si>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</si>
  <si>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</si>
  <si>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</si>
  <si>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</si>
  <si>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</si>
  <si>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</si>
  <si>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</si>
  <si>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</si>
  <si>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</si>
  <si>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</si>
  <si>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</si>
  <si>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</si>
  <si>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</si>
  <si>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</si>
  <si>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</si>
  <si>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</si>
  <si>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</si>
  <si>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</si>
  <si>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</si>
  <si>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</si>
  <si>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</si>
  <si>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</si>
  <si>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</si>
  <si>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</si>
  <si>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</si>
  <si>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</si>
  <si>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</si>
  <si>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</si>
  <si>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</si>
  <si>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</si>
  <si>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</si>
  <si>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</si>
  <si>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</si>
  <si>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</si>
  <si>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</si>
  <si>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</si>
  <si>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</si>
  <si>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</si>
  <si>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</si>
  <si>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</si>
  <si>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</si>
  <si>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</si>
  <si>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</si>
  <si>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</si>
  <si>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</si>
  <si>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</si>
  <si>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</si>
  <si>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</si>
  <si>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</si>
  <si>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</si>
  <si>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</si>
  <si>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</si>
  <si>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</si>
  <si>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</si>
  <si>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</si>
  <si>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</si>
  <si>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</si>
  <si>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</si>
  <si>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</si>
  <si>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</si>
  <si>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</si>
  <si>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</si>
  <si>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</si>
  <si>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</si>
  <si>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</si>
  <si>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</si>
  <si>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</si>
  <si>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</si>
  <si>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</si>
  <si>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</si>
  <si>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</si>
  <si>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</si>
  <si>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</si>
  <si>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</si>
  <si>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</si>
  <si>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</si>
  <si>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</si>
  <si>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</si>
  <si>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</si>
  <si>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</si>
  <si>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</si>
  <si>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</si>
  <si>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</si>
  <si>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</si>
  <si>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</si>
  <si>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</si>
  <si>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</si>
  <si>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</si>
  <si>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</si>
  <si>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</si>
  <si>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</si>
  <si>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</si>
  <si>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</si>
  <si>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</si>
  <si>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</si>
  <si>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</si>
  <si>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</si>
  <si>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</si>
  <si>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</si>
  <si>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</si>
  <si>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</si>
  <si>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</si>
  <si>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</si>
  <si>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</si>
  <si>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</si>
  <si>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</si>
  <si>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</si>
  <si>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</si>
  <si>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</si>
  <si>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</si>
  <si>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</si>
  <si>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</si>
  <si>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</si>
  <si>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</si>
  <si>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</si>
  <si>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</si>
  <si>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</si>
  <si>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</si>
  <si>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</si>
  <si>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</si>
  <si>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</si>
  <si>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</si>
  <si>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</si>
  <si>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</si>
  <si>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</si>
  <si>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</si>
  <si>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</si>
  <si>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</si>
  <si>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</si>
  <si>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</si>
  <si>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</si>
  <si>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</si>
  <si>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</si>
  <si>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</si>
  <si>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</si>
  <si>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</si>
  <si>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</si>
  <si>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</si>
  <si>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</si>
  <si>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</si>
  <si>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</si>
  <si>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</si>
  <si>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</si>
  <si>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</si>
  <si>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</si>
  <si>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</si>
  <si>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</si>
  <si>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</si>
  <si>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</si>
  <si>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</si>
  <si>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</si>
  <si>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</si>
  <si>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</si>
  <si>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</si>
  <si>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</si>
  <si>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</si>
  <si>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</si>
  <si>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</si>
  <si>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</si>
  <si>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</si>
  <si>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</si>
  <si>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</si>
  <si>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</si>
  <si>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</si>
  <si>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</si>
  <si>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</si>
  <si>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</si>
  <si>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</si>
  <si>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</si>
  <si>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</si>
  <si>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</si>
  <si>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</si>
  <si>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</si>
  <si>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</si>
  <si>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</si>
  <si>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</si>
  <si>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</si>
  <si>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</si>
  <si>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</si>
  <si>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</si>
  <si>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</si>
  <si>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</si>
  <si>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</si>
  <si>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</si>
  <si>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</si>
  <si>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</si>
  <si>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</si>
  <si>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</si>
  <si>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</si>
  <si>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</si>
  <si>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</si>
  <si>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</si>
  <si>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</si>
  <si>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</si>
  <si>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</si>
  <si>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</si>
  <si>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</si>
  <si>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</si>
  <si>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</si>
  <si>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</si>
  <si>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</si>
  <si>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</si>
  <si>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</si>
  <si>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</si>
  <si>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</si>
  <si>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</si>
  <si>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</si>
  <si>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</si>
  <si>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</si>
  <si>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</si>
  <si>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</si>
  <si>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</si>
  <si>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</si>
  <si>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</si>
  <si>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</si>
  <si>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</si>
  <si>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</si>
  <si>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</si>
  <si>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</si>
  <si>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</si>
  <si>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</si>
  <si>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</si>
  <si>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</si>
  <si>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</si>
  <si>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</si>
  <si>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</si>
  <si>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</si>
  <si>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</si>
  <si>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</si>
  <si>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</si>
  <si>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</si>
  <si>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</si>
  <si>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</si>
  <si>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</si>
  <si>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</si>
  <si>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</si>
  <si>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</si>
  <si>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</si>
  <si>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</si>
  <si>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</si>
  <si>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</si>
  <si>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</si>
  <si>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</si>
  <si>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</si>
  <si>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</si>
  <si>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</si>
  <si>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</si>
  <si>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</si>
  <si>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</si>
  <si>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</si>
  <si>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</si>
  <si>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</si>
  <si>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</si>
  <si>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</si>
  <si>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</si>
  <si>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</si>
  <si>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</si>
  <si>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</si>
  <si>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</si>
  <si>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</si>
  <si>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</si>
  <si>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</si>
  <si>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</si>
  <si>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</si>
  <si>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</si>
  <si>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</si>
  <si>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</si>
  <si>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</si>
  <si>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</si>
  <si>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</si>
  <si>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</si>
  <si>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</si>
  <si>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</si>
  <si>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</si>
  <si>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</si>
  <si>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</si>
  <si>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</si>
  <si>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</si>
  <si>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</si>
  <si>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</si>
  <si>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</si>
  <si>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</si>
  <si>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</si>
  <si>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</si>
  <si>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</si>
  <si>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</si>
  <si>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</si>
  <si>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</si>
  <si>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</si>
  <si>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</si>
  <si>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</si>
  <si>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</si>
  <si>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</si>
  <si>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</si>
  <si>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</si>
  <si>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</si>
  <si>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</si>
  <si>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</si>
  <si>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</si>
  <si>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</si>
  <si>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</si>
  <si>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</si>
  <si>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</si>
  <si>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</si>
  <si>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</si>
  <si>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</si>
  <si>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</si>
  <si>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</si>
  <si>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</si>
  <si>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</si>
  <si>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</si>
  <si>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</si>
  <si>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</si>
  <si>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</si>
  <si>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</si>
  <si>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</si>
  <si>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</si>
  <si>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</si>
  <si>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</si>
  <si>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</si>
  <si>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</si>
  <si>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</si>
  <si>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</si>
  <si>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</si>
  <si>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</si>
  <si>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</si>
  <si>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</si>
  <si>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</si>
  <si>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</si>
  <si>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</si>
  <si>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</si>
  <si>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</si>
  <si>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</si>
  <si>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</si>
  <si>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</si>
  <si>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</si>
  <si>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</si>
  <si>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</si>
  <si>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</si>
  <si>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</si>
  <si>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</si>
  <si>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</si>
  <si>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</si>
  <si>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</si>
  <si>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</si>
  <si>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</si>
  <si>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</si>
  <si>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</si>
  <si>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</si>
  <si>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</si>
  <si>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</si>
  <si>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</si>
  <si>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</si>
  <si>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</si>
  <si>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</si>
  <si>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</si>
  <si>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</si>
  <si>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</si>
  <si>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</si>
  <si>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</si>
  <si>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</si>
  <si>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</si>
  <si>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</si>
  <si>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</si>
  <si>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</si>
  <si>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</si>
  <si>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</si>
  <si>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</si>
  <si>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</si>
  <si>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</si>
  <si>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</si>
  <si>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</si>
  <si>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</si>
  <si>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</si>
  <si>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</si>
  <si>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</si>
  <si>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</si>
  <si>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</si>
  <si>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</si>
  <si>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</si>
  <si>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</si>
  <si>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</si>
  <si>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</si>
  <si>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</si>
  <si>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</si>
  <si>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</si>
  <si>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</si>
  <si>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</si>
  <si>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</si>
  <si>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</si>
  <si>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</si>
  <si>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</si>
  <si>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</si>
  <si>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</si>
  <si>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</si>
  <si>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</si>
  <si>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</si>
  <si>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</si>
  <si>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</si>
  <si>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</si>
  <si>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</si>
  <si>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</si>
  <si>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</si>
  <si>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</si>
  <si>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</si>
  <si>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</si>
  <si>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</si>
  <si>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</si>
  <si>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</si>
  <si>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</si>
  <si>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</si>
  <si>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</si>
  <si>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</si>
  <si>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</si>
  <si>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</si>
  <si>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</si>
  <si>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</si>
  <si>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</si>
  <si>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</si>
  <si>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</si>
  <si>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</si>
  <si>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</si>
  <si>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</si>
  <si>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</si>
  <si>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</si>
  <si>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</si>
  <si>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</si>
  <si>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</si>
  <si>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</si>
  <si>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</si>
  <si>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</si>
  <si>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</si>
  <si>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</si>
  <si>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</si>
  <si>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</si>
  <si>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</si>
  <si>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</si>
  <si>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</si>
  <si>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</si>
  <si>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</si>
  <si>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</si>
  <si>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</si>
  <si>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</si>
  <si>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</si>
  <si>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</si>
  <si>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</si>
  <si>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</si>
  <si>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</si>
  <si>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</si>
  <si>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</si>
  <si>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</si>
  <si>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</si>
  <si>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</si>
  <si>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</si>
  <si>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</si>
  <si>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</si>
  <si>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</si>
  <si>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</si>
  <si>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</si>
  <si>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</si>
  <si>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</si>
  <si>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</si>
  <si>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</si>
  <si>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</si>
  <si>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</si>
  <si>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</si>
  <si>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</si>
  <si>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</si>
  <si>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</si>
  <si>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</si>
  <si>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</si>
  <si>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</si>
  <si>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</si>
  <si>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</si>
  <si>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</si>
  <si>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</si>
  <si>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</si>
  <si>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</si>
  <si>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</si>
  <si>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</si>
  <si>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</si>
  <si>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</si>
  <si>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</si>
  <si>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</si>
  <si>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</si>
  <si>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</si>
  <si>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</si>
  <si>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</si>
  <si>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</si>
  <si>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</si>
  <si>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</si>
  <si>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</si>
  <si>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</si>
  <si>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</si>
  <si>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</si>
  <si>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</si>
  <si>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</si>
  <si>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</si>
  <si>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</si>
  <si>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</si>
  <si>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</si>
  <si>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</si>
  <si>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</si>
  <si>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</si>
  <si>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</si>
  <si>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</si>
  <si>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</si>
  <si>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</si>
  <si>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</si>
  <si>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</si>
  <si>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</si>
  <si>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</si>
  <si>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</si>
  <si>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</si>
  <si>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</si>
  <si>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</si>
  <si>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</si>
  <si>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</si>
  <si>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</si>
  <si>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</si>
  <si>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</si>
  <si>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</si>
  <si>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</si>
  <si>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</si>
  <si>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</si>
  <si>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</si>
  <si>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</si>
  <si>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</si>
  <si>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</si>
  <si>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</si>
  <si>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</si>
  <si>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</si>
  <si>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</si>
  <si>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</si>
  <si>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</si>
  <si>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</si>
  <si>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</si>
  <si>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</si>
  <si>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</si>
  <si>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</si>
  <si>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</si>
  <si>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</si>
  <si>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</si>
  <si>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</si>
  <si>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</si>
  <si>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</si>
  <si>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</si>
  <si>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</si>
  <si>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</si>
  <si>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</si>
  <si>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</si>
  <si>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</si>
  <si>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</si>
  <si>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</si>
  <si>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</si>
  <si>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</si>
  <si>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</si>
  <si>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</si>
  <si>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</si>
  <si>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</si>
  <si>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</si>
  <si>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</si>
  <si>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</si>
  <si>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</si>
  <si>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</si>
  <si>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</si>
  <si>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</si>
  <si>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</si>
  <si>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</si>
  <si>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</si>
  <si>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</si>
  <si>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</si>
  <si>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</si>
  <si>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</si>
  <si>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</si>
  <si>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</si>
  <si>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</si>
  <si>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</si>
  <si>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</si>
  <si>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</si>
  <si>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</si>
  <si>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</si>
  <si>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</si>
  <si>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</si>
  <si>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</si>
  <si>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</si>
  <si>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</si>
  <si>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</si>
  <si>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</si>
  <si>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</si>
  <si>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</si>
  <si>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</si>
  <si>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</si>
  <si>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</si>
  <si>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</si>
  <si>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</si>
  <si>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</si>
  <si>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</si>
  <si>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</si>
  <si>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</si>
  <si>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</si>
  <si>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</si>
  <si>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</si>
  <si>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</si>
  <si>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</si>
  <si>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</si>
  <si>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</si>
  <si>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</si>
  <si>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</si>
  <si>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</si>
  <si>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</si>
  <si>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</si>
  <si>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</si>
  <si>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</si>
  <si>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</si>
  <si>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</si>
  <si>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</si>
  <si>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</si>
  <si>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</si>
  <si>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</si>
  <si>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</si>
  <si>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</si>
  <si>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</si>
  <si>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</si>
  <si>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</si>
  <si>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</si>
  <si>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</si>
  <si>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</si>
  <si>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</si>
  <si>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</si>
  <si>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</si>
  <si>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</si>
  <si>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</si>
  <si>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</si>
  <si>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</si>
  <si>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</si>
  <si>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</si>
  <si>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</si>
  <si>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</si>
  <si>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</si>
  <si>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</si>
  <si>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</si>
  <si>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</si>
  <si>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</si>
  <si>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</si>
  <si>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</si>
  <si>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</si>
  <si>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</si>
  <si>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</si>
  <si>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</si>
  <si>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</si>
  <si>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</si>
  <si>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</si>
  <si>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</si>
  <si>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</si>
  <si>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</si>
  <si>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</si>
  <si>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</si>
  <si>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</si>
  <si>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</si>
  <si>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</si>
  <si>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</si>
  <si>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</si>
  <si>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</si>
  <si>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</si>
  <si>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</si>
  <si>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</si>
  <si>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</si>
  <si>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</si>
  <si>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</si>
  <si>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</si>
  <si>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</si>
  <si>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</si>
  <si>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</si>
  <si>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</si>
  <si>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</si>
  <si>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</si>
  <si>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</si>
  <si>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</si>
  <si>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</si>
  <si>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</si>
  <si>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</si>
  <si>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</si>
  <si>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</si>
  <si>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</si>
  <si>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</si>
  <si>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</si>
  <si>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</si>
  <si>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</si>
  <si>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</si>
  <si>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</si>
  <si>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</si>
  <si>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</si>
  <si>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</si>
  <si>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</si>
  <si>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</si>
  <si>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</si>
  <si>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</si>
  <si>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</si>
  <si>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</si>
  <si>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</si>
  <si>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</si>
  <si>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</si>
  <si>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</si>
  <si>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</si>
  <si>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</si>
  <si>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</si>
  <si>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</si>
  <si>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</si>
  <si>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</si>
  <si>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</si>
  <si>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</si>
  <si>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</si>
  <si>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</si>
  <si>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</si>
  <si>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</si>
  <si>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</si>
  <si>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</si>
  <si>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</si>
  <si>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</si>
  <si>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</si>
  <si>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</si>
  <si>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</si>
  <si>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</si>
  <si>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</si>
  <si>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</si>
  <si>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</si>
  <si>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</si>
  <si>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</si>
  <si>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</si>
  <si>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</si>
  <si>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</si>
  <si>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</si>
  <si>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</si>
  <si>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</si>
  <si>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</si>
  <si>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</si>
  <si>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</si>
  <si>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</si>
  <si>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</si>
  <si>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</si>
  <si>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</si>
  <si>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</si>
  <si>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</si>
  <si>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</si>
  <si>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</si>
  <si>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</si>
  <si>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</si>
  <si>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</si>
  <si>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</si>
  <si>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</si>
  <si>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</si>
  <si>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</si>
  <si>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</si>
  <si>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</si>
  <si>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</si>
  <si>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</si>
  <si>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</si>
  <si>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</si>
  <si>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</si>
  <si>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</si>
  <si>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</si>
  <si>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</si>
  <si>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</si>
  <si>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</si>
  <si>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</si>
  <si>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</si>
  <si>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</si>
  <si>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</si>
  <si>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</si>
  <si>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</si>
  <si>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</si>
  <si>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</si>
  <si>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</si>
  <si>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</si>
  <si>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</si>
  <si>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</si>
  <si>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</si>
  <si>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</si>
  <si>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</si>
  <si>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</si>
  <si>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</si>
  <si>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</si>
  <si>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</si>
  <si>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</si>
  <si>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</si>
  <si>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</si>
  <si>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</si>
  <si>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</si>
  <si>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</si>
  <si>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</si>
  <si>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</si>
  <si>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</si>
  <si>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</si>
  <si>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</si>
  <si>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</si>
  <si>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</si>
  <si>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</si>
  <si>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</si>
  <si>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</si>
  <si>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</si>
  <si>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</si>
  <si>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</si>
  <si>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</si>
  <si>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</si>
  <si>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</si>
  <si>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</si>
  <si>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</si>
  <si>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</si>
  <si>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</si>
  <si>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</si>
  <si>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</si>
  <si>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</si>
  <si>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</si>
  <si>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</si>
  <si>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</si>
  <si>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</si>
  <si>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</si>
  <si>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</si>
  <si>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</si>
  <si>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</si>
  <si>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</si>
  <si>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</si>
  <si>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</si>
  <si>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</si>
  <si>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</si>
  <si>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</si>
  <si>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</si>
  <si>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</si>
  <si>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</si>
  <si>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</si>
  <si>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</si>
  <si>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</si>
  <si>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</si>
  <si>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</si>
  <si>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</si>
  <si>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</si>
  <si>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</si>
  <si>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</si>
  <si>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</si>
  <si>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</si>
  <si>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</si>
  <si>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</si>
  <si>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</si>
  <si>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</si>
  <si>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</si>
  <si>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</si>
  <si>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</si>
  <si>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</si>
  <si>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</si>
  <si>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</si>
  <si>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</si>
  <si>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</si>
  <si>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</si>
  <si>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</si>
  <si>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</si>
  <si>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</si>
  <si>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</si>
  <si>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</si>
  <si>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</si>
  <si>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</si>
  <si>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</si>
  <si>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</si>
  <si>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</si>
  <si>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</si>
  <si>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</si>
  <si>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</si>
  <si>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</si>
  <si>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</si>
  <si>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</si>
  <si>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</si>
  <si>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</si>
  <si>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</si>
  <si>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</si>
  <si>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</si>
  <si>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</si>
  <si>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</si>
  <si>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</si>
  <si>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</si>
  <si>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</si>
  <si>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</si>
  <si>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</si>
  <si>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</si>
  <si>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</si>
  <si>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</si>
  <si>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</si>
  <si>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</si>
  <si>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</si>
  <si>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</si>
  <si>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</si>
  <si>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</si>
  <si>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</si>
  <si>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</si>
  <si>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</si>
  <si>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</si>
  <si>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</si>
  <si>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</si>
  <si>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</si>
  <si>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</si>
  <si>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</si>
  <si>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</si>
  <si>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</si>
  <si>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</si>
  <si>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</si>
  <si>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</si>
  <si>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</si>
  <si>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</si>
  <si>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</si>
  <si>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</si>
  <si>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</si>
  <si>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</si>
  <si>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</si>
  <si>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</si>
  <si>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</si>
  <si>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</si>
  <si>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</si>
  <si>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</si>
  <si>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</si>
  <si>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</si>
  <si>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</si>
  <si>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</si>
  <si>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</si>
  <si>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</si>
  <si>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</si>
  <si>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</si>
  <si>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</si>
  <si>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</si>
  <si>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</si>
  <si>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</si>
  <si>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</si>
  <si>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</si>
  <si>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</si>
  <si>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</si>
  <si>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</si>
  <si>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</si>
  <si>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</si>
  <si>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</si>
  <si>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</si>
  <si>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</si>
  <si>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</si>
  <si>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</si>
  <si>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</si>
  <si>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</si>
  <si>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</si>
  <si>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</si>
  <si>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</si>
  <si>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</si>
  <si>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</si>
  <si>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</si>
  <si>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</si>
  <si>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</si>
  <si>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</si>
  <si>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</si>
  <si>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</si>
  <si>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</si>
  <si>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</si>
  <si>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</si>
  <si>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</si>
  <si>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</si>
  <si>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</si>
  <si>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</si>
  <si>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</si>
  <si>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</si>
  <si>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</si>
  <si>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</si>
  <si>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</si>
  <si>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</si>
  <si>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</si>
  <si>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</si>
  <si>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</si>
  <si>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</si>
  <si>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</si>
  <si>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</si>
  <si>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</si>
  <si>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</si>
  <si>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</si>
  <si>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</si>
  <si>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</si>
  <si>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</si>
  <si>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</si>
  <si>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</si>
  <si>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</si>
  <si>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</si>
  <si>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</si>
  <si>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</si>
  <si>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</si>
  <si>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</si>
  <si>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</si>
  <si>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</si>
  <si>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</si>
  <si>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</si>
  <si>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</si>
  <si>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</si>
  <si>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</si>
  <si>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</si>
  <si>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</si>
  <si>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</si>
  <si>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</si>
  <si>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</si>
  <si>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</si>
  <si>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</si>
  <si>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</si>
  <si>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</si>
  <si>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</si>
  <si>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</si>
  <si>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</si>
  <si>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</si>
  <si>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</si>
  <si>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</si>
  <si>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</si>
  <si>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</si>
  <si>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</si>
  <si>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</si>
  <si>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</si>
  <si>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</si>
  <si>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</si>
  <si>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</si>
  <si>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</si>
  <si>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</si>
  <si>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</si>
  <si>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</si>
  <si>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</si>
  <si>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</si>
  <si>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</si>
  <si>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</si>
  <si>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</si>
  <si>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</si>
  <si>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</si>
  <si>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</si>
  <si>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</si>
  <si>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</si>
  <si>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</si>
  <si>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</si>
  <si>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</si>
  <si>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</si>
  <si>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</si>
  <si>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</si>
  <si>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</si>
  <si>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</si>
  <si>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</si>
  <si>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</si>
  <si>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</si>
  <si>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</si>
  <si>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</si>
  <si>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</si>
  <si>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</si>
  <si>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</si>
  <si>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</si>
  <si>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</si>
  <si>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</si>
  <si>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</si>
  <si>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</si>
  <si>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</si>
  <si>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</si>
  <si>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</si>
  <si>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</si>
  <si>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</si>
  <si>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</si>
  <si>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</si>
  <si>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</si>
  <si>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</si>
  <si>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</si>
  <si>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</si>
  <si>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</si>
  <si>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</si>
  <si>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</si>
  <si>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</si>
  <si>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</si>
  <si>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</si>
  <si>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</si>
  <si>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</si>
  <si>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</si>
  <si>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</si>
  <si>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</si>
  <si>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</si>
  <si>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</si>
  <si>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</si>
  <si>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</si>
  <si>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</si>
  <si>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</si>
  <si>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</si>
  <si>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</si>
  <si>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</si>
  <si>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</si>
  <si>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</si>
  <si>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</si>
  <si>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</si>
  <si>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</si>
  <si>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</si>
  <si>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</si>
  <si>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</si>
  <si>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</si>
  <si>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</si>
  <si>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</si>
  <si>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</si>
  <si>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</si>
  <si>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</si>
  <si>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</si>
  <si>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</si>
  <si>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</si>
  <si>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</si>
  <si>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</si>
  <si>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</si>
  <si>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</si>
  <si>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</si>
  <si>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</si>
  <si>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</si>
  <si>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</si>
  <si>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</si>
  <si>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</si>
  <si>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</si>
  <si>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</si>
  <si>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</si>
  <si>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</si>
  <si>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</si>
  <si>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</si>
  <si>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</si>
  <si>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</si>
  <si>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</si>
  <si>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</si>
  <si>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</si>
  <si>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</si>
  <si>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</si>
  <si>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</si>
  <si>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</si>
  <si>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</si>
  <si>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</si>
  <si>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</si>
  <si>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</si>
  <si>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</si>
  <si>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</si>
  <si>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</si>
  <si>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</si>
  <si>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</si>
  <si>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</si>
  <si>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</si>
  <si>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</si>
  <si>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</si>
  <si>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</si>
  <si>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</si>
  <si>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</si>
  <si>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</si>
  <si>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</si>
  <si>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</si>
  <si>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</si>
  <si>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</si>
  <si>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</si>
  <si>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</si>
  <si>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</si>
  <si>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</si>
  <si>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</si>
  <si>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</si>
  <si>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</si>
  <si>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</si>
  <si>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</si>
  <si>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</si>
  <si>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</si>
  <si>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</si>
  <si>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</si>
  <si>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</si>
  <si>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</si>
  <si>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</si>
  <si>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</si>
  <si>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</si>
  <si>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</si>
  <si>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</si>
  <si>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</si>
  <si>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</si>
  <si>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</si>
  <si>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</si>
  <si>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</si>
  <si>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</si>
  <si>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</si>
  <si>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</si>
  <si>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</si>
  <si>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</si>
  <si>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</si>
  <si>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</si>
  <si>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</si>
  <si>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</si>
  <si>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</si>
  <si>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</si>
  <si>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</si>
  <si>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</si>
  <si>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</si>
  <si>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</si>
  <si>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</si>
  <si>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</si>
  <si>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</si>
  <si>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</si>
  <si>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</si>
  <si>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</si>
  <si>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</si>
  <si>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</si>
  <si>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</si>
  <si>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</si>
  <si>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</si>
  <si>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</si>
  <si>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</si>
  <si>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</si>
  <si>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</si>
  <si>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</si>
  <si>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</si>
  <si>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</si>
  <si>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</si>
  <si>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</si>
  <si>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</si>
  <si>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</si>
  <si>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</si>
  <si>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</si>
  <si>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</si>
  <si>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</si>
  <si>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</si>
  <si>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</si>
  <si>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</si>
  <si>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</si>
  <si>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</si>
  <si>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</si>
  <si>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</si>
  <si>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</si>
  <si>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</si>
  <si>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</si>
  <si>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</si>
  <si>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</si>
  <si>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</si>
  <si>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</si>
  <si>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</si>
  <si>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</si>
  <si>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</si>
  <si>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</si>
  <si>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</si>
  <si>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</si>
  <si>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</si>
  <si>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</si>
  <si>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</si>
  <si>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</si>
  <si>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</si>
  <si>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</si>
  <si>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</si>
  <si>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</si>
  <si>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</si>
  <si>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</si>
  <si>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</si>
  <si>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</si>
  <si>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</si>
  <si>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</si>
  <si>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</si>
  <si>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</si>
  <si>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</si>
  <si>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</si>
  <si>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</si>
  <si>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</si>
  <si>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</si>
  <si>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</si>
  <si>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</si>
  <si>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</si>
  <si>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</si>
  <si>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</si>
  <si>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</si>
  <si>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</si>
  <si>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</si>
  <si>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</si>
  <si>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</si>
  <si>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</si>
  <si>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</si>
  <si>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</si>
  <si>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</si>
  <si>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</si>
  <si>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</si>
  <si>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</si>
  <si>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</si>
  <si>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</si>
  <si>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</si>
  <si>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</si>
  <si>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</si>
  <si>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</si>
  <si>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</si>
  <si>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</si>
  <si>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</si>
  <si>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</si>
  <si>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</si>
  <si>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</si>
  <si>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</si>
  <si>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</si>
  <si>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</si>
  <si>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</si>
  <si>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</si>
  <si>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</si>
  <si>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</si>
  <si>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</si>
  <si>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</si>
  <si>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</si>
  <si>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</si>
  <si>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</si>
  <si>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</si>
  <si>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</si>
  <si>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</si>
  <si>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</si>
  <si>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</si>
  <si>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</si>
  <si>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</si>
  <si>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</si>
  <si>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</si>
  <si>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</si>
  <si>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</si>
  <si>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</si>
  <si>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</si>
  <si>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</si>
  <si>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</si>
  <si>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</si>
  <si>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</si>
  <si>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</si>
  <si>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</si>
  <si>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</si>
  <si>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</si>
  <si>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</si>
  <si>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</si>
  <si>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</si>
  <si>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</si>
  <si>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</si>
  <si>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</si>
  <si>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</si>
  <si>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</si>
  <si>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</si>
  <si>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</si>
  <si>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</si>
  <si>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</si>
  <si>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</si>
  <si>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</si>
  <si>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</si>
  <si>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</si>
  <si>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</si>
  <si>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</si>
  <si>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</si>
  <si>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</si>
  <si>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</si>
  <si>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</si>
  <si>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</si>
  <si>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</si>
  <si>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</si>
  <si>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</si>
  <si>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</si>
  <si>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</si>
  <si>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</si>
  <si>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</si>
  <si>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</si>
  <si>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</si>
  <si>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</si>
  <si>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</si>
  <si>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</si>
  <si>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</si>
  <si>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</si>
  <si>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</si>
  <si>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</si>
  <si>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</si>
  <si>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</si>
  <si>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</si>
  <si>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</si>
  <si>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</si>
  <si>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</si>
  <si>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</si>
  <si>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</si>
  <si>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</si>
  <si>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</si>
  <si>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</si>
  <si>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</si>
  <si>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</si>
  <si>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</si>
  <si>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</si>
  <si>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</si>
  <si>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</si>
  <si>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</si>
  <si>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</si>
  <si>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</si>
  <si>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</si>
  <si>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</si>
  <si>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</si>
  <si>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</si>
  <si>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</si>
  <si>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</si>
  <si>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</si>
  <si>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</si>
  <si>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</si>
  <si>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</si>
  <si>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</si>
  <si>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</si>
  <si>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</si>
  <si>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</si>
  <si>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</si>
  <si>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</si>
  <si>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</si>
  <si>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</si>
  <si>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</si>
  <si>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</si>
  <si>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</si>
  <si>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</si>
  <si>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</si>
  <si>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</si>
  <si>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</si>
  <si>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</si>
  <si>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</si>
  <si>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</si>
  <si>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</si>
  <si>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</si>
  <si>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</si>
  <si>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</si>
  <si>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</si>
  <si>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</si>
  <si>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</si>
  <si>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</si>
  <si>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</si>
  <si>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</si>
  <si>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</si>
  <si>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</si>
  <si>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</si>
  <si>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</si>
  <si>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</si>
  <si>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</si>
  <si>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</si>
  <si>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</si>
  <si>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</si>
  <si>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</si>
  <si>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</si>
  <si>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</si>
  <si>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</si>
  <si>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</si>
  <si>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</si>
  <si>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</si>
  <si>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</si>
  <si>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</si>
  <si>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</si>
  <si>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</si>
  <si>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</si>
  <si>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</si>
  <si>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</si>
  <si>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</si>
  <si>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</si>
  <si>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</si>
  <si>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</si>
  <si>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</si>
  <si>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</si>
  <si>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</si>
  <si>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</si>
  <si>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</si>
  <si>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</si>
  <si>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</si>
  <si>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</si>
  <si>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</si>
  <si>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</si>
  <si>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</si>
  <si>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</si>
  <si>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</si>
  <si>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</si>
  <si>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</si>
  <si>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</si>
  <si>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</si>
  <si>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</si>
  <si>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</si>
  <si>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</si>
  <si>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</si>
  <si>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</si>
  <si>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</si>
  <si>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</si>
  <si>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</si>
  <si>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</si>
  <si>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</si>
  <si>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</si>
  <si>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</si>
  <si>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</si>
  <si>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</si>
  <si>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</si>
  <si>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</si>
  <si>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</si>
  <si>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</si>
  <si>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</si>
  <si>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</si>
  <si>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</si>
  <si>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</si>
  <si>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</si>
  <si>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</si>
  <si>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</si>
  <si>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</si>
  <si>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</si>
  <si>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</si>
  <si>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</si>
  <si>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</si>
  <si>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</si>
  <si>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</si>
  <si>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</si>
  <si>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</si>
  <si>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</si>
  <si>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</si>
  <si>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</si>
  <si>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</si>
  <si>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</si>
  <si>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</si>
  <si>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</si>
  <si>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</si>
  <si>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</si>
  <si>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</si>
  <si>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</si>
  <si>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</si>
  <si>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</si>
  <si>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</si>
  <si>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</si>
  <si>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</si>
  <si>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</si>
  <si>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</si>
  <si>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</si>
  <si>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</si>
  <si>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</si>
  <si>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</si>
  <si>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</si>
  <si>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</si>
  <si>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</si>
  <si>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</si>
  <si>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</si>
  <si>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</si>
  <si>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</si>
  <si>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</si>
  <si>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</si>
  <si>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</si>
  <si>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</si>
  <si>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</si>
  <si>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</si>
  <si>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</si>
  <si>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</si>
  <si>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</si>
  <si>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</si>
  <si>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</si>
  <si>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</si>
  <si>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</si>
  <si>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</si>
  <si>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</si>
  <si>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</si>
  <si>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</si>
  <si>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</si>
  <si>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</si>
  <si>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</si>
  <si>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</si>
  <si>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</si>
  <si>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</si>
  <si>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</si>
  <si>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</si>
  <si>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</si>
  <si>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</si>
  <si>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</si>
  <si>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</si>
  <si>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</si>
  <si>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</si>
  <si>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</si>
  <si>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</si>
  <si>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</si>
  <si>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</si>
  <si>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</si>
  <si>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</si>
  <si>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</si>
  <si>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</si>
  <si>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</si>
  <si>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</si>
  <si>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</si>
  <si>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</si>
  <si>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</si>
  <si>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</si>
  <si>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</si>
  <si>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</si>
  <si>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</si>
  <si>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</si>
  <si>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</si>
  <si>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</si>
  <si>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</si>
  <si>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</si>
  <si>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</si>
  <si>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</si>
  <si>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</si>
  <si>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</si>
  <si>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</si>
  <si>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</si>
  <si>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</si>
  <si>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</si>
  <si>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</si>
  <si>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</si>
  <si>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</si>
  <si>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</si>
  <si>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</si>
  <si>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</si>
  <si>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</si>
  <si>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</si>
  <si>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</si>
  <si>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</si>
  <si>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</si>
  <si>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</si>
  <si>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</si>
  <si>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</si>
  <si>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</si>
  <si>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</si>
  <si>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</si>
  <si>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</si>
  <si>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</si>
  <si>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</si>
  <si>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</si>
  <si>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</si>
  <si>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</si>
  <si>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</si>
  <si>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</si>
  <si>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</si>
  <si>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</si>
  <si>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</si>
  <si>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</si>
  <si>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</si>
  <si>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</si>
  <si>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</si>
  <si>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</si>
  <si>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</si>
  <si>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</si>
  <si>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</si>
  <si>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</si>
  <si>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</si>
  <si>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</si>
  <si>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</si>
  <si>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</si>
  <si>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</si>
  <si>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</si>
  <si>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</si>
  <si>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</si>
  <si>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</si>
  <si>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</si>
  <si>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</si>
  <si>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</si>
  <si>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</si>
  <si>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</si>
  <si>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</si>
  <si>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</si>
  <si>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</si>
  <si>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</si>
  <si>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</si>
  <si>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</si>
  <si>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</si>
  <si>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</si>
  <si>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</si>
  <si>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</si>
  <si>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</si>
  <si>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</si>
  <si>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</si>
  <si>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</si>
  <si>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</si>
  <si>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</si>
  <si>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</si>
  <si>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</si>
  <si>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</si>
  <si>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</si>
  <si>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</si>
  <si>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</si>
  <si>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</si>
  <si>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</si>
  <si>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</si>
  <si>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</si>
  <si>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</si>
  <si>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</si>
  <si>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</si>
  <si>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</si>
  <si>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</si>
  <si>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</si>
  <si>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</si>
  <si>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</si>
  <si>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</si>
  <si>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</si>
  <si>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</si>
  <si>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</si>
  <si>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</si>
  <si>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</si>
  <si>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</si>
  <si>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</si>
  <si>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</si>
  <si>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</si>
  <si>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</si>
  <si>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</si>
  <si>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</si>
  <si>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</si>
  <si>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</si>
  <si>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</si>
  <si>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</si>
  <si>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</si>
  <si>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</si>
  <si>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</si>
  <si>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</si>
  <si>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</si>
  <si>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</si>
  <si>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</si>
  <si>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</si>
  <si>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</si>
  <si>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</si>
  <si>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</si>
  <si>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</si>
  <si>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</si>
  <si>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</si>
  <si>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</si>
  <si>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</si>
  <si>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</si>
  <si>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</si>
  <si>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</si>
  <si>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</si>
  <si>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</si>
  <si>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</si>
  <si>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</si>
  <si>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</si>
  <si>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</si>
  <si>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</si>
  <si>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</si>
  <si>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</si>
  <si>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</si>
  <si>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</si>
  <si>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</si>
  <si>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</si>
  <si>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</si>
  <si>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</si>
  <si>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</si>
  <si>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</si>
  <si>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</si>
  <si>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</si>
  <si>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</si>
  <si>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</si>
  <si>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</si>
  <si>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</si>
  <si>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</si>
  <si>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</si>
  <si>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</si>
  <si>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</si>
  <si>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</si>
  <si>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</si>
  <si>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</si>
  <si>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</si>
  <si>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</si>
  <si>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</si>
  <si>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</si>
  <si>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</si>
  <si>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</si>
  <si>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</si>
  <si>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</si>
  <si>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</si>
  <si>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</si>
  <si>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</si>
  <si>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</si>
  <si>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</si>
  <si>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</si>
  <si>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</si>
  <si>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</si>
  <si>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</si>
  <si>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</si>
  <si>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</si>
  <si>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</si>
  <si>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</si>
  <si>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</si>
  <si>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</si>
  <si>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</si>
  <si>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</si>
  <si>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</si>
  <si>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</si>
  <si>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</si>
  <si>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</si>
  <si>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</si>
  <si>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</si>
  <si>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</si>
  <si>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</si>
  <si>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</si>
  <si>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</si>
  <si>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</si>
  <si>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</si>
  <si>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</si>
  <si>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</si>
  <si>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</si>
  <si>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</si>
  <si>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</si>
  <si>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</si>
  <si>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</si>
  <si>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</si>
  <si>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</si>
  <si>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</si>
  <si>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</si>
  <si>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</si>
  <si>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</si>
  <si>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</si>
  <si>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</si>
  <si>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</si>
  <si>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</si>
  <si>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</si>
  <si>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</si>
  <si>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</si>
  <si>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</si>
  <si>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</si>
  <si>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</si>
  <si>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</si>
  <si>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</si>
  <si>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</si>
  <si>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</si>
  <si>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</si>
  <si>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</si>
  <si>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</si>
  <si>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</si>
  <si>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</si>
  <si>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</si>
  <si>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</si>
  <si>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</si>
  <si>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</si>
  <si>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</si>
  <si>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</si>
  <si>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</si>
  <si>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</si>
  <si>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</si>
  <si>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</si>
  <si>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</si>
  <si>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</si>
  <si>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</si>
  <si>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</si>
  <si>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</si>
  <si>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</si>
  <si>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</si>
  <si>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</si>
  <si>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</si>
  <si>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</si>
  <si>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</si>
  <si>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</si>
  <si>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</si>
  <si>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</si>
  <si>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</si>
  <si>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</si>
  <si>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</si>
  <si>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</si>
  <si>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</si>
  <si>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</si>
  <si>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</si>
  <si>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</si>
  <si>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</si>
  <si>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</si>
  <si>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</si>
  <si>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</si>
  <si>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</si>
  <si>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</si>
  <si>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</si>
  <si>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</si>
  <si>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</si>
  <si>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</si>
  <si>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</si>
  <si>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</si>
  <si>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</si>
  <si>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</si>
  <si>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</si>
  <si>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</si>
  <si>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</si>
  <si>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</si>
  <si>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</si>
  <si>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</si>
  <si>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</si>
  <si>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</si>
  <si>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</si>
  <si>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</si>
  <si>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</si>
  <si>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</si>
  <si>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</si>
  <si>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</si>
  <si>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</si>
  <si>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</si>
  <si>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</si>
  <si>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</si>
  <si>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</si>
  <si>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</si>
  <si>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</si>
  <si>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</si>
  <si>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</si>
  <si>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</si>
  <si>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</si>
  <si>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</si>
  <si>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</si>
  <si>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</si>
  <si>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</si>
  <si>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</si>
  <si>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</si>
  <si>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</si>
  <si>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</si>
  <si>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</si>
  <si>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</si>
  <si>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</si>
  <si>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</si>
  <si>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</si>
  <si>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</si>
  <si>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</si>
  <si>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</si>
  <si>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</si>
  <si>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</si>
  <si>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</si>
  <si>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</si>
  <si>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</si>
  <si>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</si>
  <si>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</si>
  <si>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</si>
  <si>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</si>
  <si>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</si>
  <si>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</si>
  <si>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</si>
  <si>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</si>
  <si>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</si>
  <si>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</si>
  <si>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</si>
  <si>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</si>
  <si>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</si>
  <si>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</si>
  <si>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</si>
  <si>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</si>
  <si>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</si>
  <si>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</si>
  <si>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</si>
  <si>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</si>
  <si>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</si>
  <si>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</si>
  <si>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</si>
  <si>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</si>
  <si>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</si>
  <si>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</si>
  <si>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</si>
  <si>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</si>
  <si>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</si>
  <si>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</si>
  <si>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</si>
  <si>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</si>
  <si>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</si>
  <si>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</si>
  <si>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</si>
  <si>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</si>
  <si>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</si>
  <si>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</si>
  <si>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</si>
  <si>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</si>
  <si>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</si>
  <si>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</si>
  <si>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</si>
  <si>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</si>
  <si>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</si>
  <si>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</si>
  <si>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</si>
  <si>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</si>
  <si>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</si>
  <si>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</si>
  <si>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</si>
  <si>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</si>
  <si>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</si>
  <si>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</si>
  <si>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</si>
  <si>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</si>
  <si>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</si>
  <si>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</si>
  <si>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</si>
  <si>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</si>
  <si>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</si>
  <si>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</si>
  <si>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</si>
  <si>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</si>
  <si>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</si>
  <si>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</si>
  <si>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</si>
  <si>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</si>
  <si>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</si>
  <si>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</si>
  <si>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</si>
  <si>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</si>
  <si>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</si>
  <si>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</si>
  <si>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</si>
  <si>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</si>
  <si>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</si>
  <si>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</si>
  <si>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</si>
  <si>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</si>
  <si>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</si>
  <si>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</si>
  <si>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</si>
  <si>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</si>
  <si>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</si>
  <si>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</si>
  <si>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</si>
  <si>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</si>
  <si>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</si>
  <si>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</si>
  <si>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</si>
  <si>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</si>
  <si>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</si>
  <si>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</si>
  <si>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</si>
  <si>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</si>
  <si>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</si>
  <si>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</si>
  <si>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</si>
  <si>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</si>
  <si>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</si>
  <si>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</si>
  <si>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</si>
  <si>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</si>
  <si>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</si>
  <si>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</si>
  <si>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</si>
  <si>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</si>
  <si>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</si>
  <si>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</si>
  <si>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</si>
  <si>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</si>
  <si>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</si>
  <si>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</si>
  <si>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</si>
  <si>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</si>
  <si>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</si>
  <si>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</si>
  <si>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</si>
  <si>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</si>
  <si>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</si>
  <si>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</si>
  <si>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</si>
  <si>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</si>
  <si>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</si>
  <si>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</si>
  <si>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</si>
  <si>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</si>
  <si>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</si>
  <si>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</si>
  <si>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</si>
  <si>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</si>
  <si>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</si>
  <si>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</si>
  <si>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</si>
  <si>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</si>
  <si>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</si>
  <si>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</si>
  <si>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</si>
  <si>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</si>
  <si>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</si>
  <si>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</si>
  <si>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</si>
  <si>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</si>
  <si>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</si>
  <si>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</si>
  <si>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</si>
  <si>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</si>
  <si>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</si>
  <si>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</si>
  <si>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</si>
  <si>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</si>
  <si>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</si>
  <si>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</si>
  <si>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</si>
  <si>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</si>
  <si>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</si>
  <si>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</si>
  <si>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</si>
  <si>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</si>
  <si>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</si>
  <si>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</si>
  <si>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</si>
  <si>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</si>
  <si>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</si>
  <si>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</si>
  <si>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</si>
  <si>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</si>
  <si>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</si>
  <si>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</si>
  <si>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</si>
  <si>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</si>
  <si>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</si>
  <si>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</si>
  <si>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</si>
  <si>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</si>
  <si>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</si>
  <si>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</si>
  <si>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</si>
  <si>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</si>
  <si>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</si>
  <si>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</si>
  <si>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</si>
  <si>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</si>
  <si>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</si>
  <si>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</si>
  <si>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</si>
  <si>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</si>
  <si>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</si>
  <si>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</si>
  <si>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</si>
  <si>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</si>
  <si>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</si>
  <si>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</si>
  <si>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</si>
  <si>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</si>
  <si>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</si>
  <si>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</si>
  <si>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</si>
  <si>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</si>
  <si>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</si>
  <si>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</si>
  <si>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</si>
  <si>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</si>
  <si>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</si>
  <si>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</si>
  <si>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</si>
  <si>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</si>
  <si>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</si>
  <si>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</si>
  <si>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</si>
  <si>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</si>
  <si>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</si>
  <si>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</si>
  <si>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</si>
  <si>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</si>
  <si>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</si>
  <si>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</si>
  <si>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</si>
  <si>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</si>
  <si>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</si>
  <si>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</si>
  <si>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</si>
  <si>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</si>
  <si>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</si>
  <si>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</si>
  <si>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</si>
  <si>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</si>
  <si>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</si>
  <si>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</si>
  <si>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</si>
  <si>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</si>
  <si>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</si>
  <si>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</si>
  <si>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</si>
  <si>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</si>
  <si>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</si>
  <si>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</si>
  <si>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</si>
  <si>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</si>
  <si>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</si>
  <si>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</si>
  <si>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</si>
  <si>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</si>
  <si>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</si>
  <si>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</si>
  <si>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</si>
  <si>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</si>
  <si>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</si>
  <si>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</si>
  <si>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</si>
  <si>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</si>
  <si>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</si>
  <si>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</si>
  <si>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</si>
  <si>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</si>
  <si>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</si>
  <si>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</si>
  <si>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</si>
  <si>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</si>
  <si>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</si>
  <si>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</si>
  <si>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</si>
  <si>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</si>
  <si>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</si>
  <si>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</si>
  <si>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</si>
  <si>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</si>
  <si>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</si>
  <si>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</si>
  <si>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</si>
  <si>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</si>
  <si>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</si>
  <si>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</si>
  <si>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</si>
  <si>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</si>
  <si>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</si>
  <si>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</si>
  <si>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</si>
  <si>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</si>
  <si>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</si>
  <si>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</si>
  <si>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</si>
  <si>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</si>
  <si>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</si>
  <si>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</si>
  <si>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</si>
  <si>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</si>
  <si>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</si>
  <si>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</si>
  <si>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</si>
  <si>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</si>
  <si>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</si>
  <si>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</si>
  <si>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</si>
  <si>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</si>
  <si>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</si>
  <si>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</si>
  <si>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</si>
  <si>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</si>
  <si>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</si>
  <si>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</si>
  <si>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</si>
  <si>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</si>
  <si>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</si>
  <si>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</si>
  <si>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</si>
  <si>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</si>
  <si>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</si>
  <si>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</si>
  <si>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</si>
  <si>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</si>
  <si>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</si>
  <si>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</si>
  <si>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</si>
  <si>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</si>
  <si>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</si>
  <si>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</si>
  <si>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</si>
  <si>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</si>
  <si>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</si>
  <si>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</si>
  <si>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</si>
  <si>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</si>
  <si>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</si>
  <si>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</si>
  <si>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</si>
  <si>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</si>
  <si>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</si>
  <si>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</si>
  <si>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</si>
  <si>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</si>
  <si>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</si>
  <si>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</si>
  <si>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</si>
  <si>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</si>
  <si>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</si>
  <si>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</si>
  <si>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</si>
  <si>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</si>
  <si>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</si>
  <si>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</si>
  <si>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</si>
  <si>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</si>
  <si>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</si>
  <si>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</si>
  <si>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</si>
  <si>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</si>
  <si>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</si>
  <si>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</si>
  <si>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</si>
  <si>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</si>
  <si>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</si>
  <si>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</si>
  <si>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</si>
  <si>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</si>
  <si>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</si>
  <si>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</si>
  <si>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</si>
  <si>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</si>
  <si>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</si>
  <si>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</si>
  <si>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</si>
  <si>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</si>
  <si>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</si>
  <si>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</si>
  <si>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</si>
  <si>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</si>
  <si>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</si>
  <si>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</si>
  <si>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</si>
  <si>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</si>
  <si>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</si>
  <si>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</si>
  <si>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</si>
  <si>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</si>
  <si>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</si>
  <si>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</si>
  <si>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</si>
  <si>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</si>
  <si>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</si>
  <si>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</si>
  <si>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</si>
  <si>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</si>
  <si>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</si>
  <si>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</si>
  <si>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</si>
  <si>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</si>
  <si>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</si>
  <si>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</si>
  <si>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</si>
  <si>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</si>
  <si>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</si>
  <si>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</si>
  <si>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</si>
  <si>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</si>
  <si>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</si>
  <si>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</si>
  <si>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</si>
  <si>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</si>
  <si>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</si>
  <si>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</si>
  <si>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</si>
  <si>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</si>
  <si>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</si>
  <si>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</si>
  <si>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</si>
  <si>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</si>
  <si>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</si>
  <si>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</si>
  <si>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</si>
  <si>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</si>
  <si>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</si>
  <si>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</si>
  <si>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</si>
  <si>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</si>
  <si>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</si>
  <si>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</si>
  <si>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</si>
  <si>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</si>
  <si>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</si>
  <si>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</si>
  <si>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</si>
  <si>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</si>
  <si>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</si>
  <si>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</si>
  <si>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</si>
  <si>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</si>
  <si>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</si>
  <si>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</si>
  <si>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</si>
  <si>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</si>
  <si>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</si>
  <si>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</si>
  <si>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</si>
  <si>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</si>
  <si>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</si>
  <si>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</si>
  <si>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</si>
  <si>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</si>
  <si>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</si>
  <si>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</si>
  <si>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</si>
  <si>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</si>
  <si>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</si>
  <si>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</si>
  <si>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</si>
  <si>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</si>
  <si>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</si>
  <si>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</si>
  <si>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</si>
  <si>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</si>
  <si>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</si>
  <si>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</si>
  <si>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</si>
  <si>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</si>
  <si>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</si>
  <si>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</si>
  <si>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</si>
  <si>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</si>
  <si>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</si>
  <si>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</si>
  <si>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</si>
  <si>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</si>
  <si>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</si>
  <si>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</si>
  <si>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</si>
  <si>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</si>
  <si>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</si>
  <si>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</si>
  <si>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</si>
  <si>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</si>
  <si>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</si>
  <si>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</si>
  <si>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</si>
  <si>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</si>
  <si>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</si>
  <si>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</si>
  <si>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</si>
  <si>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</si>
  <si>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</si>
  <si>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</si>
  <si>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</si>
  <si>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</si>
  <si>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</si>
  <si>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</si>
  <si>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</si>
  <si>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</si>
  <si>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</si>
  <si>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</si>
  <si>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</si>
  <si>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</si>
  <si>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</si>
  <si>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</si>
  <si>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</si>
  <si>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</si>
  <si>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</si>
  <si>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</si>
  <si>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</si>
  <si>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</si>
  <si>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</si>
  <si>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</si>
  <si>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</si>
  <si>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</si>
  <si>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</si>
  <si>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</si>
  <si>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</si>
  <si>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</si>
  <si>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</si>
  <si>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</si>
  <si>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</si>
  <si>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</si>
  <si>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</si>
  <si>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</si>
  <si>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</si>
  <si>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</si>
  <si>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</si>
  <si>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</si>
  <si>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</si>
  <si>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</si>
  <si>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</si>
  <si>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</si>
  <si>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</si>
  <si>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</si>
  <si>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</si>
  <si>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</si>
  <si>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</si>
  <si>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</si>
  <si>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</si>
  <si>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</si>
  <si>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</si>
  <si>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</si>
  <si>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</si>
  <si>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</si>
  <si>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</si>
  <si>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</si>
  <si>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</si>
  <si>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</si>
  <si>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</si>
  <si>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</si>
  <si>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</si>
  <si>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</si>
  <si>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</si>
  <si>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</si>
  <si>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</si>
  <si>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</si>
  <si>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</si>
  <si>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</si>
  <si>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</si>
  <si>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</si>
  <si>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</si>
  <si>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</si>
  <si>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</si>
  <si>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</si>
  <si>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</si>
  <si>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</si>
  <si>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</si>
  <si>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</si>
  <si>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</si>
  <si>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</si>
  <si>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</si>
  <si>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</si>
  <si>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</si>
  <si>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</si>
  <si>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</si>
  <si>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</si>
  <si>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</si>
  <si>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</si>
  <si>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</si>
  <si>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</si>
  <si>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</si>
  <si>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</si>
  <si>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</si>
  <si>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</si>
  <si>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</si>
  <si>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</si>
  <si>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</si>
  <si>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</si>
  <si>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</si>
  <si>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</si>
  <si>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</si>
  <si>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</si>
  <si>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</si>
  <si>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</si>
  <si>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</si>
  <si>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</si>
  <si>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</si>
  <si>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</si>
  <si>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</si>
  <si>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</si>
  <si>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</si>
  <si>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</si>
  <si>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</si>
  <si>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</si>
  <si>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</si>
  <si>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</si>
  <si>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</si>
  <si>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</si>
  <si>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</si>
  <si>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</si>
  <si>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</si>
  <si>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</si>
  <si>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</si>
  <si>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</si>
  <si>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</si>
  <si>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</si>
  <si>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</si>
  <si>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</si>
  <si>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</si>
  <si>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</si>
  <si>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</si>
  <si>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</si>
  <si>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</si>
  <si>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</si>
  <si>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</si>
  <si>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</si>
  <si>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</si>
  <si>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</si>
  <si>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</si>
  <si>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</si>
  <si>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</si>
  <si>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</si>
  <si>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</si>
  <si>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</si>
  <si>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</si>
  <si>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</si>
  <si>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</si>
  <si>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</si>
  <si>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</si>
  <si>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</si>
  <si>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</si>
  <si>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</si>
  <si>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</si>
  <si>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</si>
  <si>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</si>
  <si>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</si>
  <si>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</si>
  <si>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</si>
  <si>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</si>
  <si>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</si>
  <si>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</si>
  <si>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</si>
  <si>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</si>
  <si>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</si>
  <si>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</si>
  <si>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</si>
  <si>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</si>
  <si>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</si>
  <si>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</si>
  <si>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</si>
  <si>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</si>
  <si>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</si>
  <si>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</si>
  <si>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</si>
  <si>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</si>
  <si>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</si>
  <si>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</si>
  <si>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</si>
  <si>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</si>
  <si>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</si>
  <si>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</si>
  <si>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</si>
  <si>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</si>
  <si>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</si>
  <si>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</si>
  <si>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</si>
  <si>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</si>
  <si>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</si>
  <si>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</si>
  <si>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</si>
  <si>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</si>
  <si>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</si>
  <si>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</si>
  <si>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</si>
  <si>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</si>
  <si>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</si>
  <si>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</si>
  <si>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</si>
  <si>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</si>
  <si>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</si>
  <si>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</si>
  <si>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</si>
  <si>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</si>
  <si>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</si>
  <si>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</si>
  <si>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</si>
  <si>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</si>
  <si>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</si>
  <si>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</si>
  <si>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</si>
  <si>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</si>
  <si>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</si>
  <si>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</si>
  <si>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</si>
  <si>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</si>
  <si>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</si>
  <si>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</si>
  <si>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</si>
  <si>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</si>
  <si>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</si>
  <si>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</si>
  <si>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</si>
  <si>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</si>
  <si>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</si>
  <si>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</si>
  <si>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</si>
  <si>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</si>
  <si>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</si>
  <si>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</si>
  <si>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</si>
  <si>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</si>
  <si>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</si>
  <si>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</si>
  <si>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</si>
  <si>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</si>
  <si>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</si>
  <si>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</si>
  <si>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</si>
  <si>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</si>
  <si>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</si>
  <si>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</si>
  <si>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</si>
  <si>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</si>
  <si>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</si>
  <si>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</si>
  <si>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</si>
  <si>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</si>
  <si>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</si>
  <si>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</si>
  <si>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</si>
  <si>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</si>
  <si>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</si>
  <si>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</si>
  <si>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</si>
  <si>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</si>
  <si>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</si>
  <si>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</si>
  <si>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</si>
  <si>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</si>
  <si>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</si>
  <si>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</si>
  <si>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</si>
  <si>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</si>
  <si>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</si>
  <si>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</si>
  <si>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</si>
  <si>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</si>
  <si>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</si>
  <si>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</si>
  <si>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</si>
  <si>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</si>
  <si>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</si>
  <si>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</si>
  <si>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</si>
  <si>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</si>
  <si>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</si>
  <si>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</si>
  <si>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</si>
  <si>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</si>
  <si>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</si>
  <si>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</si>
  <si>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</si>
  <si>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</si>
  <si>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</si>
  <si>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</si>
  <si>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</si>
  <si>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</si>
  <si>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</si>
  <si>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</si>
  <si>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</si>
  <si>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</si>
  <si>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</si>
  <si>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</si>
  <si>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</si>
  <si>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</si>
  <si>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</si>
  <si>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</si>
  <si>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</si>
  <si>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</si>
  <si>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</si>
  <si>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</si>
  <si>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</si>
  <si>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</si>
  <si>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</si>
  <si>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</si>
  <si>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</si>
  <si>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</si>
  <si>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</si>
  <si>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</si>
  <si>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</si>
  <si>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</si>
  <si>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</si>
  <si>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</si>
  <si>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</si>
  <si>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</si>
  <si>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</si>
  <si>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</si>
  <si>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</si>
  <si>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</si>
  <si>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</si>
  <si>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</si>
  <si>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</si>
  <si>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</si>
  <si>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</si>
  <si>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</si>
  <si>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</si>
  <si>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</si>
  <si>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</si>
  <si>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</si>
  <si>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</si>
  <si>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</si>
  <si>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</si>
  <si>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</si>
  <si>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</si>
  <si>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</si>
  <si>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</si>
  <si>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</si>
  <si>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</si>
  <si>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</si>
  <si>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</si>
  <si>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</si>
  <si>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</si>
  <si>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</si>
  <si>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</si>
  <si>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</si>
  <si>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</si>
  <si>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</si>
  <si>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</si>
  <si>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</si>
  <si>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</si>
  <si>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</si>
  <si>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</si>
  <si>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</si>
  <si>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</si>
  <si>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</si>
  <si>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</si>
  <si>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</si>
  <si>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</si>
  <si>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</si>
  <si>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</si>
  <si>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</si>
  <si>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</si>
  <si>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</si>
  <si>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</si>
  <si>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</si>
  <si>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</si>
  <si>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</si>
  <si>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</si>
  <si>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</si>
  <si>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</si>
  <si>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</si>
  <si>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</si>
  <si>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</si>
  <si>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</si>
  <si>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</si>
  <si>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</si>
  <si>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</si>
  <si>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</si>
  <si>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</si>
  <si>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</si>
  <si>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</si>
  <si>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</si>
  <si>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</si>
  <si>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</si>
  <si>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</si>
  <si>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</si>
  <si>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</si>
  <si>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</si>
  <si>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</si>
  <si>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</si>
  <si>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</si>
  <si>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</si>
  <si>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</si>
  <si>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</si>
  <si>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</si>
  <si>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</si>
  <si>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</si>
  <si>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</si>
  <si>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</si>
  <si>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</si>
  <si>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</si>
  <si>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</si>
  <si>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</si>
  <si>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</si>
  <si>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</si>
  <si>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</si>
  <si>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</si>
  <si>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</si>
  <si>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</si>
  <si>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</si>
  <si>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</si>
  <si>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</si>
  <si>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</si>
  <si>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</si>
  <si>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</si>
  <si>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</si>
  <si>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</si>
  <si>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</si>
  <si>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</si>
  <si>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</si>
  <si>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</si>
  <si>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</si>
  <si>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</si>
  <si>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</si>
  <si>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</si>
  <si>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</si>
  <si>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</si>
  <si>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</si>
  <si>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</si>
  <si>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</si>
  <si>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</si>
  <si>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</si>
  <si>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</si>
  <si>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</si>
  <si>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</si>
  <si>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</si>
  <si>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</si>
  <si>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</si>
  <si>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</si>
  <si>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</si>
  <si>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</si>
  <si>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</si>
  <si>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</si>
  <si>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</si>
  <si>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</si>
  <si>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</si>
  <si>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</si>
  <si>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</si>
  <si>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</si>
  <si>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</si>
  <si>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</si>
  <si>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</si>
  <si>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</si>
  <si>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</si>
  <si>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</si>
  <si>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</si>
  <si>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</si>
  <si>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</si>
  <si>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</si>
  <si>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</si>
  <si>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</si>
  <si>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</si>
  <si>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</si>
  <si>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</si>
  <si>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</si>
  <si>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</si>
  <si>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</si>
  <si>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</si>
  <si>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</si>
  <si>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</si>
  <si>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</si>
  <si>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</si>
  <si>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</si>
  <si>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</si>
  <si>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</si>
  <si>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</si>
  <si>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</si>
  <si>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</si>
  <si>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</si>
  <si>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</si>
  <si>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</si>
  <si>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</si>
  <si>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</si>
  <si>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</si>
  <si>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</si>
  <si>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</si>
  <si>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</si>
  <si>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</si>
  <si>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</si>
  <si>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</si>
  <si>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</si>
  <si>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</si>
  <si>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</si>
  <si>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</si>
  <si>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</si>
  <si>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</si>
  <si>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</si>
  <si>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</si>
  <si>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</si>
  <si>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</si>
  <si>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</si>
  <si>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</si>
  <si>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</si>
  <si>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</si>
  <si>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</si>
  <si>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</si>
  <si>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</si>
  <si>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</si>
  <si>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</si>
  <si>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</si>
  <si>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</si>
  <si>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</si>
  <si>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</si>
  <si>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</si>
  <si>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</si>
  <si>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</si>
  <si>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</si>
  <si>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</si>
  <si>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</si>
  <si>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</si>
  <si>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</si>
  <si>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</si>
  <si>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</si>
  <si>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</si>
  <si>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</si>
  <si>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</si>
  <si>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</si>
  <si>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</si>
  <si>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</si>
  <si>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</si>
  <si>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</si>
  <si>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</si>
  <si>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</si>
  <si>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</si>
  <si>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</si>
  <si>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</si>
  <si>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</si>
  <si>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</si>
  <si>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</si>
  <si>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</si>
  <si>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</si>
  <si>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</si>
  <si>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</si>
  <si>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</si>
  <si>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</si>
  <si>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</si>
  <si>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</si>
  <si>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</si>
  <si>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</si>
  <si>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</si>
  <si>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</si>
  <si>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</si>
  <si>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</si>
  <si>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</si>
  <si>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</si>
  <si>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</si>
  <si>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</si>
  <si>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</si>
  <si>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</si>
  <si>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</si>
  <si>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</si>
  <si>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</si>
  <si>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</si>
  <si>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</si>
  <si>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</si>
  <si>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</si>
  <si>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</si>
  <si>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</si>
  <si>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</si>
  <si>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</si>
  <si>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</si>
  <si>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</si>
  <si>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</si>
  <si>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</si>
  <si>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</si>
  <si>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</si>
  <si>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</si>
  <si>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</si>
  <si>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</si>
  <si>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</si>
  <si>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</si>
  <si>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</si>
  <si>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</si>
  <si>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</si>
  <si>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</si>
  <si>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</si>
  <si>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</si>
  <si>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</si>
  <si>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</si>
  <si>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</si>
  <si>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</si>
  <si>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</si>
  <si>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</si>
  <si>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</si>
  <si>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</si>
  <si>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</si>
  <si>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</si>
  <si>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</si>
  <si>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</si>
  <si>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</si>
  <si>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</si>
  <si>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</si>
  <si>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</si>
  <si>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</si>
  <si>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</si>
  <si>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</si>
  <si>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</si>
  <si>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</si>
  <si>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</si>
  <si>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</si>
  <si>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</si>
  <si>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</si>
  <si>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</si>
  <si>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</si>
  <si>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</si>
  <si>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</si>
  <si>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</si>
  <si>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</si>
  <si>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</si>
  <si>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</si>
  <si>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</si>
  <si>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</si>
  <si>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</si>
  <si>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</si>
  <si>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</si>
  <si>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</si>
  <si>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</si>
  <si>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</si>
  <si>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</si>
  <si>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</si>
  <si>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</si>
  <si>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</si>
  <si>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</si>
  <si>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</si>
  <si>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</si>
  <si>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</si>
  <si>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</si>
  <si>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</si>
  <si>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</si>
  <si>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</si>
  <si>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</si>
  <si>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</si>
  <si>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</si>
  <si>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</si>
  <si>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</si>
  <si>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</si>
  <si>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</si>
  <si>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</si>
  <si>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</si>
  <si>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</si>
  <si>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</si>
  <si>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</si>
  <si>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</si>
  <si>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</si>
  <si>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</si>
  <si>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</si>
  <si>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</si>
  <si>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</si>
  <si>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</si>
  <si>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</si>
  <si>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</si>
  <si>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</si>
  <si>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</si>
  <si>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</si>
  <si>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</si>
  <si>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</si>
  <si>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</si>
  <si>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</si>
  <si>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</si>
  <si>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</si>
  <si>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</si>
  <si>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</si>
  <si>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</si>
  <si>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</si>
  <si>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</si>
  <si>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</si>
  <si>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</si>
  <si>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</si>
  <si>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</si>
  <si>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</si>
  <si>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</si>
  <si>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</si>
  <si>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</si>
  <si>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</si>
  <si>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</si>
  <si>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</si>
  <si>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</si>
  <si>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</si>
  <si>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</si>
  <si>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</si>
  <si>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</si>
  <si>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</si>
  <si>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</si>
  <si>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</si>
  <si>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</si>
  <si>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</si>
  <si>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</si>
  <si>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</si>
  <si>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</si>
  <si>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</si>
  <si>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</si>
  <si>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</si>
  <si>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</si>
  <si>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</si>
  <si>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</si>
  <si>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</si>
  <si>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</si>
  <si>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</si>
  <si>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</si>
  <si>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</si>
  <si>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</si>
  <si>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</si>
  <si>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</si>
  <si>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</si>
  <si>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</si>
  <si>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</si>
  <si>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</si>
  <si>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</si>
  <si>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</si>
  <si>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</si>
  <si>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</si>
  <si>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</si>
  <si>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</si>
  <si>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</si>
  <si>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</si>
  <si>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</si>
  <si>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</si>
  <si>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</si>
  <si>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</si>
  <si>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</si>
  <si>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</si>
  <si>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</si>
  <si>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</si>
  <si>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</si>
  <si>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</si>
  <si>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</si>
  <si>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</si>
  <si>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</si>
  <si>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</si>
  <si>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</si>
  <si>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</si>
  <si>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</si>
  <si>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</si>
  <si>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</si>
  <si>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</si>
  <si>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</si>
  <si>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</si>
  <si>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</si>
  <si>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</si>
  <si>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</si>
  <si>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</si>
  <si>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</si>
  <si>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</si>
  <si>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</si>
  <si>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</si>
  <si>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</si>
  <si>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</si>
  <si>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</si>
  <si>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</si>
  <si>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</si>
  <si>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</si>
  <si>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</si>
  <si>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</si>
  <si>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</si>
  <si>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</si>
  <si>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</si>
  <si>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</si>
  <si>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</si>
  <si>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</si>
  <si>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</si>
  <si>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</si>
  <si>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</si>
  <si>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</si>
  <si>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</si>
  <si>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</si>
  <si>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</si>
  <si>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</si>
  <si>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</si>
  <si>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</si>
  <si>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</si>
  <si>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</si>
  <si>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</si>
  <si>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</si>
  <si>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</si>
  <si>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</si>
  <si>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</si>
  <si>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</si>
  <si>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</si>
  <si>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</si>
  <si>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</si>
  <si>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</si>
  <si>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</si>
  <si>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</si>
  <si>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</si>
  <si>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</si>
  <si>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</si>
  <si>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</si>
  <si>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</si>
  <si>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</si>
  <si>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</si>
  <si>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</si>
  <si>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</si>
  <si>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</si>
  <si>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</si>
  <si>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</si>
  <si>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</si>
  <si>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</si>
  <si>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</si>
  <si>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</si>
  <si>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</si>
  <si>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</si>
  <si>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</si>
  <si>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</si>
  <si>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</si>
  <si>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</si>
  <si>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</si>
  <si>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</si>
  <si>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</si>
  <si>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</si>
  <si>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</si>
  <si>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</si>
  <si>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</si>
  <si>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</si>
  <si>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</si>
  <si>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</si>
  <si>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</si>
  <si>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</si>
  <si>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</si>
  <si>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</si>
  <si>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</si>
  <si>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</si>
  <si>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</si>
  <si>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</si>
  <si>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</si>
  <si>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</si>
  <si>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</si>
  <si>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</si>
  <si>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</si>
  <si>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</si>
  <si>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</si>
  <si>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</si>
  <si>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</si>
  <si>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</si>
  <si>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</si>
  <si>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</si>
  <si>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</si>
  <si>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</si>
  <si>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</si>
  <si>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</si>
  <si>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</si>
  <si>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</si>
  <si>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</si>
  <si>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</si>
  <si>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</si>
  <si>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</si>
  <si>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</si>
  <si>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</si>
  <si>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</si>
  <si>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</si>
  <si>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</si>
  <si>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</si>
  <si>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</si>
  <si>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</si>
  <si>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</si>
  <si>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</si>
  <si>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</si>
  <si>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</si>
  <si>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</si>
  <si>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</si>
  <si>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</si>
  <si>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</si>
  <si>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</si>
  <si>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</si>
  <si>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</si>
  <si>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</si>
  <si>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</si>
  <si>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</si>
  <si>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</si>
  <si>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</si>
  <si>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</si>
  <si>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</si>
  <si>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</si>
  <si>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</si>
  <si>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</si>
  <si>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</si>
  <si>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</si>
  <si>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</si>
  <si>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</si>
  <si>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</si>
  <si>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</si>
  <si>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</si>
  <si>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</si>
  <si>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</si>
  <si>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</si>
  <si>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</si>
  <si>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</si>
  <si>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</si>
  <si>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</si>
  <si>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</si>
  <si>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</si>
  <si>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</si>
  <si>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</si>
  <si>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</si>
  <si>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</si>
  <si>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</si>
  <si>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</si>
  <si>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</si>
  <si>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</si>
  <si>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</si>
  <si>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</si>
  <si>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</si>
  <si>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</si>
  <si>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</si>
  <si>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</si>
  <si>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</si>
  <si>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</si>
  <si>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</si>
  <si>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</si>
  <si>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</si>
  <si>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</si>
  <si>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</si>
  <si>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</si>
  <si>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</si>
  <si>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</si>
  <si>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</si>
  <si>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</si>
  <si>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</si>
  <si>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</si>
  <si>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</si>
  <si>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</si>
  <si>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</si>
  <si>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</si>
  <si>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</si>
  <si>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</si>
  <si>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</si>
  <si>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</si>
  <si>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</si>
  <si>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</si>
  <si>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</si>
  <si>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</si>
  <si>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</si>
  <si>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</si>
  <si>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</si>
  <si>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</si>
  <si>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</si>
  <si>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</si>
  <si>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</si>
  <si>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</si>
  <si>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</si>
  <si>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</si>
  <si>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</si>
  <si>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</si>
  <si>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</si>
  <si>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</si>
  <si>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</si>
  <si>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</si>
  <si>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</si>
  <si>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</si>
  <si>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</si>
  <si>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</si>
  <si>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</si>
  <si>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</si>
  <si>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</si>
  <si>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</si>
  <si>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</si>
  <si>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</si>
  <si>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</si>
  <si>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</si>
  <si>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</si>
  <si>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</si>
  <si>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</si>
  <si>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</si>
  <si>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</si>
  <si>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</si>
  <si>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</si>
  <si>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</si>
  <si>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</si>
  <si>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</si>
  <si>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</si>
  <si>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</si>
  <si>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</si>
  <si>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</si>
  <si>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</si>
  <si>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</si>
  <si>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</si>
  <si>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</si>
  <si>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</si>
  <si>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</si>
  <si>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</si>
  <si>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</si>
  <si>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</si>
  <si>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</si>
  <si>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</si>
  <si>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</si>
  <si>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</si>
  <si>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</si>
  <si>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</si>
  <si>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</si>
  <si>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</si>
  <si>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</si>
  <si>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</si>
  <si>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</si>
  <si>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</si>
  <si>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</si>
  <si>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</si>
  <si>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</si>
  <si>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</si>
  <si>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</si>
  <si>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</si>
  <si>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</si>
  <si>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</si>
  <si>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</si>
  <si>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</si>
  <si>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</si>
  <si>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</si>
  <si>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</si>
  <si>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</si>
  <si>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</si>
  <si>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</si>
  <si>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</si>
  <si>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</si>
  <si>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</si>
  <si>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</si>
  <si>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</si>
  <si>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</si>
  <si>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</si>
  <si>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</si>
  <si>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</si>
  <si>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</si>
  <si>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</si>
  <si>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</si>
  <si>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</si>
  <si>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</si>
  <si>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</si>
  <si>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</si>
  <si>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</si>
  <si>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</si>
  <si>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</si>
  <si>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</si>
  <si>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</si>
  <si>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</si>
  <si>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</si>
  <si>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</si>
  <si>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</si>
  <si>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</si>
  <si>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</si>
  <si>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</si>
  <si>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</si>
  <si>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</si>
  <si>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</si>
  <si>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</si>
  <si>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</si>
  <si>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</si>
  <si>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</si>
  <si>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</si>
  <si>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</si>
  <si>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</si>
  <si>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</si>
  <si>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</si>
  <si>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</si>
  <si>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</si>
  <si>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</si>
  <si>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</si>
  <si>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</si>
  <si>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</si>
  <si>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</si>
  <si>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</si>
  <si>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</si>
  <si>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</si>
  <si>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</si>
  <si>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</si>
  <si>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</si>
  <si>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</si>
  <si>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</si>
  <si>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</si>
  <si>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</si>
  <si>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</si>
  <si>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</si>
  <si>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</si>
  <si>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</si>
  <si>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</si>
  <si>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</si>
  <si>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</si>
  <si>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</si>
  <si>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</si>
  <si>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</si>
  <si>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</si>
  <si>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</si>
  <si>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</si>
  <si>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</si>
  <si>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</si>
  <si>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</si>
  <si>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</si>
  <si>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</si>
  <si>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</si>
  <si>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</si>
  <si>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</si>
  <si>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</si>
  <si>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</si>
  <si>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</si>
  <si>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</si>
  <si>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</si>
  <si>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</si>
  <si>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</si>
  <si>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</si>
  <si>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</si>
  <si>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</si>
  <si>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</si>
  <si>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</si>
  <si>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</si>
  <si>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</si>
  <si>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</si>
  <si>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</si>
  <si>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</si>
  <si>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</si>
  <si>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</si>
  <si>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</si>
  <si>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</si>
  <si>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</si>
  <si>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</si>
  <si>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</si>
  <si>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</si>
  <si>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</si>
  <si>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</si>
  <si>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</si>
  <si>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</si>
  <si>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</si>
  <si>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</si>
  <si>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</si>
  <si>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</si>
  <si>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</si>
  <si>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</si>
  <si>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</si>
  <si>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</si>
  <si>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</si>
  <si>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</si>
  <si>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</si>
  <si>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</si>
  <si>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</si>
  <si>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</si>
  <si>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</si>
  <si>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</si>
  <si>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</si>
  <si>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</si>
  <si>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</si>
  <si>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</si>
  <si>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</si>
  <si>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</si>
  <si>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</si>
  <si>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</si>
  <si>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</si>
  <si>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</si>
  <si>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</si>
  <si>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</si>
  <si>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</si>
  <si>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</si>
  <si>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</si>
  <si>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</si>
  <si>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</si>
  <si>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</si>
  <si>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</si>
  <si>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</si>
  <si>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</si>
  <si>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</si>
  <si>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</si>
  <si>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</si>
  <si>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</si>
  <si>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</si>
  <si>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</si>
  <si>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</si>
  <si>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</si>
  <si>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</si>
  <si>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</si>
  <si>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</si>
  <si>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</si>
  <si>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</si>
  <si>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</si>
  <si>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</si>
  <si>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</si>
  <si>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</si>
  <si>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</si>
  <si>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</si>
  <si>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</si>
  <si>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</si>
  <si>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</si>
  <si>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</si>
  <si>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</si>
  <si>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</si>
  <si>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</si>
  <si>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</si>
  <si>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</si>
  <si>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</si>
  <si>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</si>
  <si>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</si>
  <si>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</si>
  <si>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</si>
  <si>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</si>
  <si>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</si>
  <si>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</si>
  <si>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</si>
  <si>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</si>
  <si>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</si>
  <si>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</si>
  <si>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</si>
  <si>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</si>
  <si>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</si>
  <si>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</si>
  <si>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</si>
  <si>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</si>
  <si>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</si>
  <si>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</si>
  <si>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</si>
  <si>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</si>
  <si>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</si>
  <si>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</si>
  <si>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</si>
  <si>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</si>
  <si>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</si>
  <si>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</si>
  <si>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</si>
  <si>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</si>
  <si>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</si>
  <si>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</si>
  <si>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</si>
  <si>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</si>
  <si>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</si>
  <si>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</si>
  <si>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</si>
  <si>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</si>
  <si>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</si>
  <si>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</si>
  <si>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</si>
  <si>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</si>
  <si>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</si>
  <si>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</si>
  <si>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</si>
  <si>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</si>
  <si>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</si>
  <si>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</si>
  <si>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</si>
  <si>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</si>
  <si>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</si>
  <si>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</si>
  <si>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</si>
  <si>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</si>
  <si>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</si>
  <si>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</si>
  <si>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</si>
  <si>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</si>
  <si>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</si>
  <si>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</si>
  <si>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</si>
  <si>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</si>
  <si>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</si>
  <si>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</si>
  <si>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</si>
  <si>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</si>
  <si>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</si>
  <si>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</si>
  <si>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</si>
  <si>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</si>
  <si>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</si>
  <si>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</si>
  <si>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</si>
  <si>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</si>
  <si>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</si>
  <si>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</si>
  <si>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</si>
  <si>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</si>
  <si>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</si>
  <si>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</si>
  <si>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</si>
  <si>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</si>
  <si>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</si>
  <si>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</si>
  <si>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</si>
  <si>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</si>
  <si>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</si>
  <si>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</si>
  <si>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</si>
  <si>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</si>
  <si>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</si>
  <si>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</si>
  <si>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</si>
  <si>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</si>
  <si>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</si>
  <si>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</si>
  <si>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</si>
  <si>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</si>
  <si>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</si>
  <si>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</si>
  <si>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</si>
  <si>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</si>
  <si>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</si>
  <si>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</si>
  <si>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</si>
  <si>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</si>
  <si>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</si>
  <si>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</si>
  <si>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</si>
  <si>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</si>
  <si>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</si>
  <si>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</si>
  <si>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</si>
  <si>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</si>
  <si>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</si>
  <si>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</si>
  <si>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</si>
  <si>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</si>
  <si>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</si>
  <si>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</si>
  <si>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</si>
  <si>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</si>
  <si>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</si>
  <si>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</si>
  <si>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</si>
  <si>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</si>
  <si>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</si>
  <si>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</si>
  <si>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</si>
  <si>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</si>
  <si>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</si>
  <si>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</si>
  <si>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</si>
  <si>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</si>
  <si>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</si>
  <si>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</si>
  <si>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</si>
  <si>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</si>
  <si>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</si>
  <si>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</si>
  <si>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</si>
  <si>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</si>
  <si>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</si>
  <si>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</si>
  <si>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</si>
  <si>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</si>
  <si>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</si>
  <si>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</si>
  <si>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</si>
  <si>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</si>
  <si>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</si>
  <si>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</si>
  <si>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</si>
  <si>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</si>
  <si>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</si>
  <si>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</si>
  <si>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</si>
  <si>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</si>
  <si>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</si>
  <si>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</si>
  <si>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</si>
  <si>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</si>
  <si>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</si>
  <si>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</si>
  <si>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</si>
  <si>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</si>
  <si>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</si>
  <si>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</si>
  <si>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</si>
  <si>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</si>
  <si>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</si>
  <si>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</si>
  <si>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</si>
  <si>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</si>
  <si>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</si>
  <si>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</si>
  <si>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</si>
  <si>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</si>
  <si>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</si>
  <si>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</si>
  <si>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</si>
  <si>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</si>
  <si>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</si>
  <si>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</si>
  <si>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</si>
  <si>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</si>
  <si>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</si>
  <si>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</si>
  <si>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</si>
  <si>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</si>
  <si>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</si>
  <si>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</si>
  <si>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</si>
  <si>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</si>
  <si>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</si>
  <si>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</si>
  <si>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</si>
  <si>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</si>
  <si>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</si>
  <si>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</si>
  <si>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</si>
  <si>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</si>
  <si>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</si>
  <si>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</si>
  <si>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</si>
  <si>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</si>
  <si>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</si>
  <si>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</si>
  <si>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</si>
  <si>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</si>
  <si>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</si>
  <si>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</si>
  <si>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</si>
  <si>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</si>
  <si>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</si>
  <si>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</si>
  <si>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</si>
  <si>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</si>
  <si>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</si>
  <si>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</si>
  <si>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</si>
  <si>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</si>
  <si>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</si>
  <si>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</si>
  <si>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</si>
  <si>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</si>
  <si>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</si>
  <si>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</si>
  <si>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</si>
  <si>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</si>
  <si>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</si>
  <si>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</si>
  <si>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</si>
  <si>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</si>
  <si>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</si>
  <si>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</si>
  <si>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</si>
  <si>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</si>
  <si>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</si>
  <si>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</si>
  <si>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</si>
  <si>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</si>
  <si>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</si>
  <si>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</si>
  <si>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</si>
  <si>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</si>
  <si>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</si>
  <si>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</si>
  <si>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</si>
  <si>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</si>
  <si>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</si>
  <si>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</si>
  <si>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</si>
  <si>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</si>
  <si>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</si>
  <si>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</si>
  <si>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</si>
  <si>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</si>
  <si>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</si>
  <si>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</si>
  <si>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</si>
  <si>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</si>
  <si>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</si>
  <si>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</si>
  <si>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</si>
  <si>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</si>
  <si>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</si>
  <si>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</si>
  <si>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</si>
  <si>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</si>
  <si>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</si>
  <si>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</si>
  <si>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</si>
  <si>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</si>
  <si>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</si>
  <si>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</si>
  <si>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</si>
  <si>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</si>
  <si>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</si>
  <si>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</si>
  <si>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</si>
  <si>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</si>
  <si>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</si>
  <si>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</si>
  <si>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</si>
  <si>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</si>
  <si>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</si>
  <si>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</si>
  <si>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</si>
  <si>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</si>
  <si>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</si>
  <si>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</si>
  <si>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</si>
  <si>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</si>
  <si>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</si>
  <si>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</si>
  <si>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</si>
  <si>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</si>
  <si>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</si>
  <si>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</si>
  <si>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</si>
  <si>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</si>
  <si>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</si>
  <si>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</si>
  <si>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</si>
  <si>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</si>
  <si>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</si>
  <si>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</si>
  <si>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</si>
  <si>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</si>
  <si>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</si>
  <si>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</si>
  <si>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</si>
  <si>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</si>
  <si>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</si>
  <si>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</si>
  <si>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</si>
  <si>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</si>
  <si>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</si>
  <si>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</si>
  <si>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</si>
  <si>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</si>
  <si>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</si>
  <si>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</si>
  <si>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</si>
  <si>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</si>
  <si>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</si>
  <si>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</si>
  <si>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</si>
  <si>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</si>
  <si>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</si>
  <si>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</si>
  <si>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</si>
  <si>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</si>
  <si>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</si>
  <si>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</si>
  <si>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</si>
  <si>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</si>
  <si>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</si>
  <si>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</si>
  <si>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</si>
  <si>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</si>
  <si>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</si>
  <si>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</si>
  <si>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</si>
  <si>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</si>
  <si>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</si>
  <si>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</si>
  <si>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</si>
  <si>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</si>
  <si>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</si>
  <si>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</si>
  <si>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</si>
  <si>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</si>
  <si>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</si>
  <si>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</si>
  <si>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</si>
  <si>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</si>
  <si>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</si>
  <si>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</si>
  <si>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</si>
  <si>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</si>
  <si>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</si>
  <si>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</si>
  <si>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</si>
  <si>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</si>
  <si>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</si>
  <si>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</si>
  <si>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</si>
  <si>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</si>
  <si>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</si>
  <si>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</si>
  <si>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</si>
  <si>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</si>
  <si>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</si>
  <si>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</si>
  <si>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</si>
  <si>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</si>
  <si>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</si>
  <si>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</si>
  <si>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</si>
  <si>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</si>
  <si>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</si>
  <si>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</si>
  <si>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</si>
  <si>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</si>
  <si>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</si>
  <si>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</si>
  <si>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</si>
  <si>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</si>
  <si>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</si>
  <si>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</si>
  <si>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</si>
  <si>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</si>
  <si>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</si>
  <si>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</si>
  <si>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</si>
  <si>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</si>
  <si>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</si>
  <si>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</si>
  <si>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</si>
  <si>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</si>
  <si>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</si>
  <si>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</si>
  <si>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</si>
  <si>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</si>
  <si>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</si>
  <si>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</si>
  <si>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</si>
  <si>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</si>
  <si>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</si>
  <si>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</si>
  <si>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</si>
  <si>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</si>
  <si>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</si>
  <si>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</si>
  <si>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</si>
  <si>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</si>
  <si>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</si>
  <si>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</si>
  <si>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</si>
  <si>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</si>
  <si>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</si>
  <si>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</si>
  <si>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</si>
  <si>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</si>
  <si>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</si>
  <si>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</si>
  <si>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</si>
  <si>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</si>
  <si>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</si>
  <si>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</si>
  <si>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</si>
  <si>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</si>
  <si>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</si>
  <si>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</si>
  <si>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</si>
  <si>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</si>
  <si>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</si>
  <si>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</si>
  <si>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</si>
  <si>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</si>
  <si>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</si>
  <si>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</si>
  <si>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</si>
  <si>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</si>
  <si>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</si>
  <si>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</si>
  <si>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</si>
  <si>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</si>
  <si>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</si>
  <si>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</si>
  <si>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</si>
  <si>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</si>
  <si>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</si>
  <si>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</si>
  <si>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</si>
  <si>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</si>
  <si>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</si>
  <si>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</si>
  <si>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</si>
  <si>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</si>
  <si>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</si>
  <si>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</si>
  <si>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</si>
  <si>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</si>
  <si>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</si>
  <si>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</si>
  <si>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</si>
  <si>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</si>
  <si>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</si>
  <si>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</si>
  <si>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</si>
  <si>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</si>
  <si>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</si>
  <si>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</si>
  <si>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</si>
  <si>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</si>
  <si>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</si>
  <si>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</si>
  <si>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</si>
  <si>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</si>
  <si>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</si>
  <si>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</si>
  <si>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</si>
  <si>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</si>
  <si>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</si>
  <si>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</si>
  <si>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</si>
  <si>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</si>
  <si>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</si>
  <si>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</si>
  <si>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</si>
  <si>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</si>
  <si>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</si>
  <si>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</si>
  <si>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</si>
  <si>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</si>
  <si>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</si>
  <si>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</si>
  <si>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</si>
  <si>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</si>
  <si>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</si>
  <si>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</si>
  <si>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</si>
  <si>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</si>
  <si>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</si>
  <si>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</si>
  <si>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</si>
  <si>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</si>
  <si>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</si>
  <si>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</si>
  <si>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</si>
  <si>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</si>
  <si>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</si>
  <si>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</si>
  <si>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</si>
  <si>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</si>
  <si>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</si>
  <si>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</si>
  <si>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</si>
  <si>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</si>
  <si>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</si>
  <si>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</si>
  <si>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</si>
  <si>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</si>
  <si>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</si>
  <si>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</si>
  <si>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</si>
  <si>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</si>
  <si>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</si>
  <si>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</si>
  <si>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</si>
  <si>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</si>
  <si>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</si>
  <si>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</si>
  <si>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</si>
  <si>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</si>
  <si>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</si>
  <si>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</si>
  <si>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</si>
  <si>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</si>
  <si>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</si>
  <si>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</si>
  <si>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</si>
  <si>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</si>
  <si>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</si>
  <si>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</si>
  <si>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</si>
  <si>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</si>
  <si>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</si>
  <si>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</si>
  <si>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</si>
  <si>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</si>
  <si>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</si>
  <si>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</si>
  <si>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</si>
  <si>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</si>
  <si>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</si>
  <si>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</si>
  <si>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</si>
  <si>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</si>
  <si>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</si>
  <si>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</si>
  <si>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</si>
  <si>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</si>
  <si>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</si>
  <si>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</si>
  <si>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</si>
  <si>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</si>
  <si>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</si>
  <si>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</si>
  <si>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</si>
  <si>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</si>
  <si>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</si>
  <si>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</si>
  <si>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</si>
  <si>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</si>
  <si>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</si>
  <si>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</si>
  <si>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</si>
  <si>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</si>
  <si>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</si>
  <si>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</si>
  <si>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</si>
  <si>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</si>
  <si>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</si>
  <si>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</si>
  <si>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</si>
  <si>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</si>
  <si>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</si>
  <si>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</si>
  <si>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</si>
  <si>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</si>
  <si>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</si>
  <si>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</si>
  <si>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</si>
  <si>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</si>
  <si>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</si>
  <si>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</si>
  <si>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</si>
  <si>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</si>
  <si>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</si>
  <si>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</si>
  <si>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</si>
  <si>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</si>
  <si>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</si>
  <si>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</si>
  <si>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</si>
  <si>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</si>
  <si>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</si>
  <si>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</si>
  <si>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</si>
  <si>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</si>
  <si>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</si>
  <si>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</si>
  <si>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</si>
  <si>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</si>
  <si>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</si>
  <si>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</si>
  <si>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</si>
  <si>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</si>
  <si>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</si>
  <si>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</si>
  <si>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</si>
  <si>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</si>
  <si>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</si>
  <si>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</si>
  <si>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</si>
  <si>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</si>
  <si>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</si>
  <si>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</si>
  <si>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</si>
  <si>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</si>
  <si>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</si>
  <si>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</si>
  <si>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</si>
  <si>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</si>
  <si>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</si>
  <si>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</si>
  <si>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</si>
  <si>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</si>
  <si>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</si>
  <si>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</si>
  <si>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</si>
  <si>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</si>
  <si>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</si>
  <si>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</si>
  <si>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</si>
  <si>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</si>
  <si>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</si>
  <si>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</si>
  <si>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</si>
  <si>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</si>
  <si>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</si>
  <si>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</si>
  <si>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</si>
  <si>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</si>
  <si>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</si>
  <si>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</si>
  <si>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</si>
  <si>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</si>
  <si>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</si>
  <si>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</si>
  <si>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</si>
  <si>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</si>
  <si>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</si>
  <si>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</si>
  <si>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</si>
  <si>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</si>
  <si>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</si>
  <si>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</si>
  <si>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</si>
  <si>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</si>
  <si>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</si>
  <si>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</si>
  <si>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</si>
  <si>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</si>
  <si>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</si>
  <si>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</si>
  <si>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</si>
  <si>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</si>
  <si>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</si>
  <si>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</si>
  <si>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</si>
  <si>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</si>
  <si>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</si>
  <si>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</si>
  <si>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</si>
  <si>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</si>
  <si>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</si>
  <si>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</si>
  <si>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</si>
  <si>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</si>
  <si>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</si>
  <si>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</si>
  <si>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</si>
  <si>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</si>
  <si>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</si>
  <si>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</si>
  <si>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</si>
  <si>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</si>
  <si>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</si>
  <si>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</si>
  <si>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</si>
  <si>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</si>
  <si>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</si>
  <si>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</si>
  <si>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</si>
  <si>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</si>
  <si>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</si>
  <si>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</si>
  <si>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</si>
  <si>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</si>
  <si>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</si>
  <si>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</si>
  <si>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</si>
  <si>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</si>
  <si>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</si>
  <si>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</si>
  <si>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</si>
  <si>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</si>
  <si>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</si>
  <si>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</si>
  <si>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</si>
  <si>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</si>
  <si>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</si>
  <si>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</si>
  <si>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</si>
  <si>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</si>
  <si>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</si>
  <si>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</si>
  <si>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</si>
  <si>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</si>
  <si>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</si>
  <si>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</si>
  <si>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</si>
  <si>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</si>
  <si>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</si>
  <si>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</si>
  <si>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</si>
  <si>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</si>
  <si>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</si>
  <si>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</si>
  <si>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</si>
  <si>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</si>
  <si>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</si>
  <si>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</si>
  <si>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</si>
  <si>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</si>
  <si>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</si>
  <si>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</si>
  <si>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</si>
  <si>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</si>
  <si>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</si>
  <si>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</si>
  <si>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</si>
  <si>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</si>
  <si>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</si>
  <si>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</si>
  <si>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</si>
  <si>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</si>
  <si>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</si>
  <si>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</si>
  <si>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</si>
  <si>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</si>
  <si>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</si>
  <si>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</si>
  <si>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</si>
  <si>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</si>
  <si>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</si>
  <si>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</si>
  <si>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</si>
  <si>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</si>
  <si>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</si>
  <si>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</si>
  <si>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</si>
  <si>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</si>
  <si>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</si>
  <si>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</si>
  <si>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</si>
  <si>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</si>
  <si>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</si>
  <si>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</si>
  <si>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</si>
  <si>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</si>
  <si>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</si>
  <si>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</si>
  <si>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</si>
  <si>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</si>
  <si>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</si>
  <si>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</si>
  <si>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</si>
  <si>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</si>
  <si>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</si>
  <si>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</si>
  <si>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</si>
  <si>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</si>
  <si>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</si>
  <si>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</si>
  <si>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</si>
  <si>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</si>
  <si>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</si>
  <si>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</si>
  <si>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</si>
  <si>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</si>
  <si>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</si>
  <si>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</si>
  <si>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</si>
  <si>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</si>
  <si>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</si>
  <si>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</si>
  <si>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</si>
  <si>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</si>
  <si>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</si>
  <si>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</si>
  <si>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</si>
  <si>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</si>
  <si>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</si>
  <si>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</si>
  <si>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</si>
  <si>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</si>
  <si>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</si>
  <si>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</si>
  <si>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</si>
  <si>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</si>
  <si>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</si>
  <si>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</si>
  <si>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</si>
  <si>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</si>
  <si>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</si>
  <si>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</si>
  <si>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</si>
  <si>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</si>
  <si>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</si>
  <si>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</si>
  <si>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</si>
  <si>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</si>
  <si>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</si>
  <si>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</si>
  <si>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</si>
  <si>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</si>
  <si>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</si>
  <si>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</si>
  <si>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</si>
  <si>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</si>
  <si>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</si>
  <si>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</si>
  <si>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</si>
  <si>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</si>
  <si>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</si>
  <si>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</si>
  <si>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</si>
  <si>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</si>
  <si>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</si>
  <si>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</si>
  <si>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</si>
  <si>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</si>
  <si>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</si>
  <si>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</si>
  <si>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</si>
  <si>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</si>
  <si>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</si>
  <si>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</si>
  <si>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</si>
  <si>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</si>
  <si>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</si>
  <si>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</si>
  <si>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</si>
  <si>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</si>
  <si>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</si>
  <si>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</si>
  <si>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</si>
  <si>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</si>
  <si>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</si>
  <si>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</si>
  <si>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</si>
  <si>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</si>
  <si>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</si>
  <si>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</si>
  <si>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</si>
  <si>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</si>
  <si>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</si>
  <si>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</si>
  <si>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</si>
  <si>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</si>
  <si>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</si>
  <si>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</si>
  <si>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</si>
  <si>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</si>
  <si>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</si>
  <si>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</si>
  <si>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</si>
  <si>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</si>
  <si>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</si>
  <si>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</si>
  <si>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</si>
  <si>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</si>
  <si>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</si>
  <si>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</si>
  <si>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</si>
  <si>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</si>
  <si>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</si>
  <si>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</si>
  <si>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</si>
  <si>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</si>
  <si>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</si>
  <si>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</si>
  <si>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</si>
  <si>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</si>
  <si>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</si>
  <si>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</si>
  <si>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</si>
  <si>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</si>
  <si>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</si>
  <si>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</si>
  <si>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</si>
  <si>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</si>
  <si>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</si>
  <si>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</si>
  <si>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</si>
  <si>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</si>
  <si>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</si>
  <si>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</si>
  <si>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</si>
  <si>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</si>
  <si>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</si>
  <si>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</si>
  <si>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</si>
  <si>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</si>
  <si>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</si>
  <si>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</si>
  <si>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</si>
  <si>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</si>
  <si>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</si>
  <si>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</si>
  <si>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</si>
  <si>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</si>
  <si>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</si>
  <si>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</si>
  <si>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</si>
  <si>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</si>
  <si>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</si>
  <si>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</si>
  <si>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</si>
  <si>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</si>
  <si>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</si>
  <si>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</si>
  <si>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</si>
  <si>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</si>
  <si>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</si>
  <si>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</si>
  <si>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</si>
  <si>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</si>
  <si>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</si>
  <si>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</si>
  <si>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</si>
  <si>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</si>
  <si>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</si>
  <si>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</si>
  <si>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</si>
  <si>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</si>
  <si>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</si>
  <si>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</si>
  <si>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</si>
  <si>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</si>
  <si>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</si>
  <si>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</si>
  <si>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</si>
  <si>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</si>
  <si>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</si>
  <si>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</si>
  <si>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</si>
  <si>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</si>
  <si>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</si>
  <si>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</si>
  <si>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</si>
  <si>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</si>
  <si>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</si>
  <si>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</si>
  <si>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</si>
  <si>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</si>
  <si>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</si>
  <si>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</si>
  <si>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</si>
  <si>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</si>
  <si>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</si>
  <si>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</si>
  <si>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</si>
  <si>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</si>
  <si>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</si>
  <si>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</si>
  <si>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</si>
  <si>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</si>
  <si>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</si>
  <si>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</si>
  <si>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</si>
  <si>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</si>
  <si>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</si>
  <si>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</si>
  <si>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</si>
  <si>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</si>
  <si>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</si>
  <si>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</si>
  <si>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</si>
  <si>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</si>
  <si>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</si>
  <si>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</si>
  <si>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</si>
  <si>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</si>
  <si>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</si>
  <si>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</si>
  <si>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</si>
  <si>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</si>
  <si>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</si>
  <si>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</si>
  <si>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</si>
  <si>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</si>
  <si>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</si>
  <si>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</si>
  <si>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</si>
  <si>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</si>
  <si>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</si>
  <si>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</si>
  <si>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</si>
  <si>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</si>
  <si>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</si>
  <si>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</si>
  <si>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</si>
  <si>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</si>
  <si>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</si>
  <si>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</si>
  <si>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</si>
  <si>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</si>
  <si>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</si>
  <si>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</si>
  <si>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</si>
  <si>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</si>
  <si>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</si>
  <si>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</si>
  <si>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</si>
  <si>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</si>
  <si>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</si>
  <si>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</si>
  <si>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</si>
  <si>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</si>
  <si>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</si>
  <si>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</si>
  <si>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</si>
  <si>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</si>
  <si>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</si>
  <si>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</si>
  <si>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</si>
  <si>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</si>
  <si>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</si>
  <si>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</si>
  <si>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</si>
  <si>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</si>
  <si>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</si>
  <si>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</si>
  <si>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</si>
  <si>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</si>
  <si>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</si>
  <si>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</si>
  <si>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</si>
  <si>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</si>
  <si>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</si>
  <si>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</si>
  <si>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</si>
  <si>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</si>
  <si>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</si>
  <si>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</si>
  <si>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</si>
  <si>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</si>
  <si>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</si>
  <si>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</si>
  <si>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</si>
  <si>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</si>
  <si>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</si>
  <si>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</si>
  <si>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</si>
  <si>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</si>
  <si>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</si>
  <si>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</si>
  <si>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</si>
  <si>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</si>
  <si>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</si>
  <si>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</si>
  <si>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</si>
  <si>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</si>
  <si>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</si>
  <si>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</si>
  <si>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</si>
  <si>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</si>
  <si>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</si>
  <si>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</si>
  <si>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</si>
  <si>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</si>
  <si>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</si>
  <si>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</si>
  <si>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</si>
  <si>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</si>
  <si>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</si>
  <si>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</si>
  <si>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</si>
  <si>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</si>
  <si>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</si>
  <si>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</si>
  <si>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</si>
  <si>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</si>
  <si>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</si>
  <si>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</si>
  <si>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</si>
  <si>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</si>
  <si>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</si>
  <si>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</si>
  <si>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</si>
  <si>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</si>
  <si>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</si>
  <si>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</si>
  <si>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</si>
  <si>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</si>
  <si>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</si>
  <si>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</si>
  <si>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</si>
  <si>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</si>
  <si>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</si>
  <si>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</si>
  <si>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</si>
  <si>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</si>
  <si>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</si>
  <si>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</si>
  <si>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</si>
  <si>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</si>
  <si>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</si>
  <si>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</si>
  <si>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</si>
  <si>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</si>
  <si>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</si>
  <si>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</si>
  <si>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</si>
  <si>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</si>
  <si>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</si>
  <si>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</si>
  <si>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</si>
  <si>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</si>
  <si>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</si>
  <si>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</si>
  <si>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</si>
  <si>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</si>
  <si>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</si>
  <si>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</si>
  <si>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</si>
  <si>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</si>
  <si>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</si>
  <si>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</si>
  <si>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</si>
  <si>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</si>
  <si>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</si>
  <si>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</si>
  <si>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</si>
  <si>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</si>
  <si>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</si>
  <si>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</si>
  <si>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</si>
  <si>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</si>
  <si>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</si>
  <si>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</si>
  <si>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</si>
  <si>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</si>
  <si>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</si>
  <si>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</si>
  <si>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</si>
  <si>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</si>
  <si>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</si>
  <si>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</si>
  <si>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</si>
  <si>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</si>
  <si>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</si>
  <si>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</si>
  <si>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</si>
  <si>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</si>
  <si>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</si>
  <si>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</si>
  <si>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</si>
  <si>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</si>
  <si>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</si>
  <si>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</si>
  <si>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</si>
  <si>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</si>
  <si>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</si>
  <si>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</si>
  <si>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</si>
  <si>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</si>
  <si>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</si>
  <si>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</si>
  <si>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</si>
  <si>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</si>
  <si>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</si>
  <si>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</si>
  <si>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</si>
  <si>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</si>
  <si>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</si>
  <si>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</si>
  <si>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</si>
  <si>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</si>
  <si>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</si>
  <si>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</si>
  <si>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</si>
  <si>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</si>
  <si>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</si>
  <si>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</si>
  <si>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</si>
  <si>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</si>
  <si>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</si>
  <si>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</si>
  <si>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</si>
  <si>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</si>
  <si>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</si>
  <si>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</si>
  <si>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</si>
  <si>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</si>
  <si>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</si>
  <si>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</si>
  <si>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</si>
  <si>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</si>
  <si>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</si>
  <si>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</si>
  <si>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</si>
  <si>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</si>
  <si>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</si>
  <si>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</si>
  <si>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</si>
  <si>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</si>
  <si>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</si>
  <si>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</si>
  <si>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</si>
  <si>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</si>
  <si>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</si>
  <si>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</si>
  <si>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</si>
  <si>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</si>
  <si>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</si>
  <si>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</si>
  <si>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</si>
  <si>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</si>
  <si>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</si>
  <si>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</si>
  <si>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</si>
  <si>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</si>
  <si>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</si>
  <si>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</si>
  <si>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</si>
  <si>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</si>
  <si>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</si>
  <si>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</si>
  <si>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</si>
  <si>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</si>
  <si>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</si>
  <si>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</si>
  <si>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</si>
  <si>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</si>
  <si>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</si>
  <si>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</si>
  <si>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</si>
  <si>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</si>
  <si>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</si>
  <si>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</si>
  <si>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</si>
  <si>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</si>
  <si>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</si>
  <si>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</si>
  <si>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</si>
  <si>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</si>
  <si>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</si>
  <si>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</si>
  <si>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</si>
  <si>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</si>
  <si>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</si>
  <si>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</si>
  <si>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</si>
  <si>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</si>
  <si>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</si>
  <si>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</si>
  <si>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</si>
  <si>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</si>
  <si>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</si>
  <si>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</si>
  <si>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</si>
  <si>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</si>
  <si>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</si>
  <si>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</si>
  <si>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</si>
  <si>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</si>
  <si>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</si>
  <si>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</si>
  <si>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</si>
  <si>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</si>
  <si>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</si>
  <si>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</si>
  <si>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</si>
  <si>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</si>
  <si>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</si>
  <si>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</si>
  <si>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</si>
  <si>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</si>
  <si>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</si>
  <si>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</si>
  <si>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</si>
  <si>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</si>
  <si>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</si>
  <si>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</si>
  <si>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</si>
  <si>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</si>
  <si>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</si>
  <si>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</si>
  <si>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</si>
  <si>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</si>
  <si>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</si>
  <si>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</si>
  <si>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</si>
  <si>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</si>
  <si>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</si>
  <si>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</si>
  <si>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</si>
  <si>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</si>
  <si>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</si>
  <si>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</si>
  <si>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</si>
  <si>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</si>
  <si>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</si>
  <si>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</si>
  <si>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</si>
  <si>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</si>
  <si>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</si>
  <si>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</si>
  <si>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</si>
  <si>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</si>
  <si>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</si>
  <si>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</si>
  <si>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</si>
  <si>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</si>
  <si>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</si>
  <si>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</si>
  <si>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</si>
  <si>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</si>
  <si>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</si>
  <si>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</si>
  <si>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</si>
  <si>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</si>
  <si>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</si>
  <si>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</si>
  <si>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</si>
  <si>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</si>
  <si>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</si>
  <si>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</si>
  <si>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</si>
  <si>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</si>
  <si>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</si>
  <si>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</si>
  <si>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</si>
  <si>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</si>
  <si>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</si>
  <si>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</si>
  <si>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</si>
  <si>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</si>
  <si>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</si>
  <si>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</si>
  <si>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</si>
  <si>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</si>
  <si>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</si>
  <si>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</si>
  <si>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</si>
  <si>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</si>
  <si>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</si>
  <si>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</si>
  <si>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</si>
  <si>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</si>
  <si>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</si>
  <si>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</si>
  <si>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</si>
  <si>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</si>
  <si>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</si>
  <si>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</si>
  <si>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</si>
  <si>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</si>
  <si>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</si>
  <si>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</si>
  <si>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</si>
  <si>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</si>
  <si>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</si>
  <si>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</si>
  <si>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</si>
  <si>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</si>
  <si>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</si>
  <si>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</si>
  <si>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</si>
  <si>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</si>
  <si>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</si>
  <si>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</si>
  <si>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</si>
  <si>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</si>
  <si>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</si>
  <si>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</si>
  <si>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</si>
  <si>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</si>
  <si>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</si>
  <si>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</si>
  <si>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</si>
  <si>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</si>
  <si>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</si>
  <si>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</si>
  <si>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</si>
  <si>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</si>
  <si>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</si>
  <si>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</si>
  <si>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</si>
  <si>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</si>
  <si>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</si>
  <si>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</si>
  <si>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</si>
  <si>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</si>
  <si>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</si>
  <si>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</si>
  <si>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</si>
  <si>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</si>
  <si>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</si>
  <si>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</si>
  <si>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</si>
  <si>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</si>
  <si>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</si>
  <si>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</si>
  <si>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</si>
  <si>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</si>
  <si>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</si>
  <si>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</si>
  <si>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</si>
  <si>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</si>
  <si>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</si>
  <si>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</si>
  <si>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</si>
  <si>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</si>
  <si>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</si>
  <si>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</si>
  <si>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</si>
  <si>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</si>
  <si>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</si>
  <si>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</si>
  <si>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</si>
  <si>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</si>
  <si>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</si>
  <si>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</si>
  <si>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</si>
  <si>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</si>
  <si>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</si>
  <si>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</si>
  <si>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</si>
  <si>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</si>
  <si>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</si>
  <si>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</si>
  <si>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</si>
  <si>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</si>
  <si>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</si>
  <si>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</si>
  <si>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</si>
  <si>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</si>
  <si>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</si>
  <si>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</si>
  <si>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</si>
  <si>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</si>
  <si>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</si>
  <si>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</si>
  <si>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</si>
  <si>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</si>
  <si>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</si>
  <si>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</si>
  <si>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</si>
  <si>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</si>
  <si>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</si>
  <si>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</si>
  <si>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</si>
  <si>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</si>
  <si>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</si>
  <si>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</si>
  <si>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</si>
  <si>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</si>
  <si>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</si>
  <si>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</si>
  <si>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</si>
  <si>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</si>
  <si>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</si>
  <si>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</si>
  <si>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</si>
  <si>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</si>
  <si>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</si>
  <si>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</si>
  <si>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</si>
  <si>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</si>
  <si>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</si>
  <si>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</si>
  <si>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</si>
  <si>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</si>
  <si>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</si>
  <si>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</si>
  <si>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</si>
  <si>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</si>
  <si>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</si>
  <si>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</si>
  <si>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</si>
  <si>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</si>
  <si>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</si>
  <si>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</si>
  <si>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</si>
  <si>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</si>
  <si>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</si>
  <si>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</si>
  <si>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</si>
  <si>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</si>
  <si>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</si>
  <si>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</si>
  <si>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</si>
  <si>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</si>
  <si>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</si>
  <si>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</si>
  <si>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</si>
  <si>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</si>
  <si>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</si>
  <si>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</si>
  <si>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</si>
  <si>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</si>
  <si>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</si>
  <si>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</si>
  <si>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</si>
  <si>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</si>
  <si>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</si>
  <si>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</si>
  <si>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</si>
  <si>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</si>
  <si>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</si>
  <si>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</si>
  <si>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</si>
  <si>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</si>
  <si>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</si>
  <si>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</si>
  <si>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</si>
  <si>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</si>
  <si>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</si>
  <si>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</si>
  <si>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</si>
  <si>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</si>
  <si>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</si>
  <si>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</si>
  <si>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</si>
  <si>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</si>
  <si>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</si>
  <si>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</si>
  <si>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</si>
  <si>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</si>
  <si>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</si>
  <si>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</si>
  <si>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</si>
  <si>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</si>
  <si>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</si>
  <si>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</si>
  <si>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</si>
  <si>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</si>
  <si>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</si>
  <si>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</si>
  <si>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</si>
  <si>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</si>
  <si>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</si>
  <si>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</si>
  <si>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</si>
  <si>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</si>
  <si>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</si>
  <si>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</si>
  <si>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</si>
  <si>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</si>
  <si>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</si>
  <si>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</si>
  <si>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</si>
  <si>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</si>
  <si>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</si>
  <si>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</si>
  <si>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</si>
  <si>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</si>
  <si>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</si>
  <si>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</si>
  <si>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</si>
  <si>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</si>
  <si>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</si>
  <si>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</si>
  <si>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</si>
  <si>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</si>
  <si>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</si>
  <si>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</si>
  <si>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</si>
  <si>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</si>
  <si>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</si>
  <si>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</si>
  <si>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</si>
  <si>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</si>
  <si>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</si>
  <si>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</si>
  <si>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</si>
  <si>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</si>
  <si>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</si>
  <si>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</si>
  <si>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</si>
  <si>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</si>
  <si>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</si>
  <si>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</si>
  <si>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</si>
  <si>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</si>
  <si>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</si>
  <si>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</si>
  <si>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</si>
  <si>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</si>
  <si>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</si>
  <si>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</si>
  <si>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</si>
  <si>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</si>
  <si>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</si>
  <si>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</si>
  <si>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</si>
  <si>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</si>
  <si>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</si>
  <si>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</si>
  <si>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</si>
  <si>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</si>
  <si>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</si>
  <si>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</si>
  <si>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</si>
  <si>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</si>
  <si>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</si>
  <si>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</si>
  <si>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</si>
  <si>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</si>
  <si>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</si>
  <si>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</si>
  <si>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</si>
  <si>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</si>
  <si>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</si>
  <si>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</si>
  <si>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</si>
  <si>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</si>
  <si>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</si>
  <si>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</si>
  <si>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</si>
  <si>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</si>
  <si>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</si>
  <si>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</si>
  <si>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</si>
  <si>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</si>
  <si>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</si>
  <si>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</si>
  <si>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</si>
  <si>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</si>
  <si>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</si>
  <si>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</si>
  <si>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</si>
  <si>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</si>
  <si>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</si>
  <si>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</si>
  <si>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</si>
  <si>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</si>
  <si>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</si>
  <si>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</si>
  <si>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</si>
  <si>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</si>
  <si>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</si>
  <si>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</si>
  <si>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</si>
  <si>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</si>
  <si>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</si>
  <si>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</si>
  <si>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</si>
  <si>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</si>
  <si>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</si>
  <si>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</si>
  <si>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</si>
  <si>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</si>
  <si>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</si>
  <si>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</si>
  <si>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</si>
  <si>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</si>
  <si>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</si>
  <si>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</si>
  <si>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</si>
  <si>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</si>
  <si>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</si>
  <si>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</si>
  <si>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</si>
  <si>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</si>
  <si>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</si>
  <si>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</si>
  <si>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</si>
  <si>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</si>
  <si>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</si>
  <si>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</si>
  <si>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</si>
  <si>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</si>
  <si>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</si>
  <si>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</si>
  <si>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</si>
  <si>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</si>
  <si>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</si>
  <si>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</si>
  <si>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</si>
  <si>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</si>
  <si>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</si>
  <si>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</si>
  <si>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</si>
  <si>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</si>
  <si>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</si>
  <si>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</si>
  <si>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</si>
  <si>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</si>
  <si>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</si>
  <si>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</si>
  <si>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</si>
  <si>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</si>
  <si>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</si>
  <si>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</si>
  <si>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</si>
  <si>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</si>
  <si>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</si>
  <si>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</si>
  <si>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</si>
  <si>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</si>
  <si>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</si>
  <si>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</si>
  <si>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</si>
  <si>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</si>
  <si>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</si>
  <si>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</si>
  <si>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</si>
  <si>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</si>
  <si>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</si>
  <si>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</si>
  <si>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</si>
  <si>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</si>
  <si>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</si>
  <si>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</si>
  <si>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</si>
  <si>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</si>
  <si>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</si>
  <si>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</si>
  <si>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</si>
  <si>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</si>
  <si>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</si>
  <si>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</si>
  <si>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</si>
  <si>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</si>
  <si>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</si>
  <si>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</si>
  <si>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</si>
  <si>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</si>
  <si>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</si>
  <si>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</si>
  <si>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</si>
  <si>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</si>
  <si>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</si>
  <si>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</si>
  <si>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</si>
  <si>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</si>
  <si>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</si>
  <si>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</si>
  <si>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</si>
  <si>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</si>
  <si>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</si>
  <si>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</si>
  <si>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</si>
  <si>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</si>
  <si>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</si>
  <si>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</si>
  <si>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</si>
  <si>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</si>
  <si>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</si>
  <si>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</si>
  <si>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</si>
  <si>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</si>
  <si>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</si>
  <si>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</si>
  <si>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</si>
  <si>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</si>
  <si>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</si>
  <si>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</si>
  <si>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</si>
  <si>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</si>
  <si>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</si>
  <si>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</si>
  <si>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</si>
  <si>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</si>
  <si>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</si>
  <si>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</si>
  <si>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</si>
  <si>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</si>
  <si>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</si>
  <si>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</si>
  <si>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</si>
  <si>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</si>
  <si>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</si>
  <si>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</si>
  <si>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</si>
  <si>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</si>
  <si>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</si>
  <si>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</si>
  <si>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</si>
  <si>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</si>
  <si>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</si>
  <si>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</si>
  <si>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</si>
  <si>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</si>
  <si>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</si>
  <si>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</si>
  <si>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</si>
  <si>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</si>
  <si>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</si>
  <si>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</si>
  <si>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</si>
  <si>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</si>
  <si>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</si>
  <si>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</si>
  <si>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</si>
  <si>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</si>
  <si>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</si>
  <si>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</si>
  <si>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</si>
  <si>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</si>
  <si>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</si>
  <si>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</si>
  <si>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</si>
  <si>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</si>
  <si>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</si>
  <si>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</si>
  <si>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</si>
  <si>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</si>
  <si>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</si>
  <si>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</si>
  <si>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</si>
  <si>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</si>
  <si>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</si>
  <si>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</si>
  <si>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</si>
  <si>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</si>
  <si>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</si>
  <si>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</si>
  <si>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</si>
  <si>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</si>
  <si>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</si>
  <si>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</si>
  <si>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</si>
  <si>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</si>
  <si>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</si>
  <si>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</si>
  <si>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</si>
  <si>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</si>
  <si>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</si>
  <si>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</si>
  <si>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</si>
  <si>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</si>
  <si>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</si>
  <si>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</si>
  <si>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</si>
  <si>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</si>
  <si>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</si>
  <si>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</si>
  <si>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</si>
  <si>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</si>
  <si>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</si>
  <si>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</si>
  <si>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</si>
  <si>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</si>
  <si>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</si>
  <si>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</si>
  <si>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</si>
  <si>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</si>
  <si>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</si>
  <si>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</si>
  <si>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</si>
  <si>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</si>
  <si>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</si>
  <si>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</si>
  <si>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</si>
  <si>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</si>
  <si>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</si>
  <si>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</si>
  <si>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</si>
  <si>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</si>
  <si>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</si>
  <si>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</si>
  <si>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</si>
  <si>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</si>
  <si>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</si>
  <si>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</si>
  <si>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</si>
  <si>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</si>
  <si>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</si>
  <si>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</si>
  <si>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</si>
  <si>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</si>
  <si>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</si>
  <si>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</si>
  <si>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</si>
  <si>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</si>
  <si>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</si>
  <si>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</si>
  <si>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</si>
  <si>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</si>
  <si>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</si>
  <si>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</si>
  <si>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</si>
  <si>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</si>
  <si>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</si>
  <si>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</si>
  <si>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</si>
  <si>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</si>
  <si>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</si>
  <si>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</si>
  <si>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</si>
  <si>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</si>
  <si>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</si>
  <si>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</si>
  <si>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</si>
  <si>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</si>
  <si>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</si>
  <si>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</si>
  <si>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</si>
  <si>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</si>
  <si>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</si>
  <si>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</si>
  <si>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</si>
  <si>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</si>
  <si>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</si>
  <si>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</si>
  <si>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</si>
  <si>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</si>
  <si>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</si>
  <si>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</si>
  <si>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</si>
  <si>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</si>
  <si>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</si>
  <si>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</si>
  <si>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</si>
  <si>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</si>
  <si>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</si>
  <si>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</si>
  <si>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</si>
  <si>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</si>
  <si>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</si>
  <si>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</si>
  <si>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</si>
  <si>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</si>
  <si>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</si>
  <si>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</si>
  <si>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</si>
  <si>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</si>
  <si>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</si>
  <si>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</si>
  <si>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</si>
  <si>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</si>
  <si>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</si>
  <si>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</si>
  <si>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</si>
  <si>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</si>
  <si>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</si>
  <si>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</si>
  <si>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</si>
  <si>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</si>
  <si>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</si>
  <si>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</si>
  <si>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</si>
  <si>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</si>
  <si>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</si>
  <si>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</si>
  <si>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</si>
  <si>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</si>
  <si>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</si>
  <si>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</si>
  <si>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</si>
  <si>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</si>
  <si>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</si>
  <si>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</si>
  <si>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</si>
  <si>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</si>
  <si>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</si>
  <si>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</si>
  <si>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</si>
  <si>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</si>
  <si>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</si>
  <si>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</si>
  <si>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</si>
  <si>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</si>
  <si>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</si>
  <si>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</si>
  <si>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</si>
  <si>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</si>
  <si>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</si>
  <si>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</si>
  <si>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</si>
  <si>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</si>
  <si>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</si>
  <si>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</si>
  <si>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</si>
  <si>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</si>
  <si>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</si>
  <si>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</si>
  <si>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</si>
  <si>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</si>
  <si>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</si>
  <si>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</si>
  <si>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</si>
  <si>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</si>
  <si>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</si>
  <si>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</si>
  <si>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</si>
  <si>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</si>
  <si>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</si>
  <si>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</si>
  <si>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</si>
  <si>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</si>
  <si>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</si>
  <si>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</si>
  <si>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</si>
  <si>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</si>
  <si>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</si>
  <si>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</si>
  <si>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</si>
  <si>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</si>
  <si>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</si>
  <si>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</si>
  <si>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</si>
  <si>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</si>
  <si>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</si>
  <si>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</si>
  <si>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</si>
  <si>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</si>
  <si>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</si>
  <si>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</si>
  <si>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</si>
  <si>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</si>
  <si>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</si>
  <si>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</si>
  <si>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</si>
  <si>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</si>
  <si>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</si>
  <si>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</si>
  <si>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</si>
  <si>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</si>
  <si>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</si>
  <si>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</si>
  <si>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</si>
  <si>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</si>
  <si>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</si>
  <si>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</si>
  <si>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</si>
  <si>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</si>
  <si>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</si>
  <si>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</si>
  <si>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</si>
  <si>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</si>
  <si>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</si>
  <si>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</si>
  <si>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</si>
  <si>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</si>
  <si>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</si>
  <si>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</si>
  <si>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</si>
  <si>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</si>
  <si>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</si>
  <si>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</si>
  <si>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</si>
  <si>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</si>
  <si>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</si>
  <si>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</si>
  <si>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</si>
  <si>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</si>
  <si>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</si>
  <si>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</si>
  <si>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</si>
  <si>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</si>
  <si>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</si>
  <si>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</si>
  <si>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</si>
  <si>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</si>
  <si>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</si>
  <si>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</si>
  <si>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</si>
  <si>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</si>
  <si>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</si>
  <si>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</si>
  <si>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</si>
  <si>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</si>
  <si>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</si>
  <si>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</si>
  <si>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</si>
  <si>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</si>
  <si>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</si>
  <si>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</si>
  <si>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</si>
  <si>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</si>
  <si>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</si>
  <si>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</si>
  <si>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</si>
  <si>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</si>
  <si>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</si>
  <si>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</si>
  <si>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</si>
  <si>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</si>
  <si>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</si>
  <si>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</si>
  <si>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</si>
  <si>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</si>
  <si>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</si>
  <si>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</si>
  <si>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</si>
  <si>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</si>
  <si>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</si>
  <si>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</si>
  <si>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</si>
  <si>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</si>
  <si>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</si>
  <si>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</si>
  <si>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</si>
  <si>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</si>
  <si>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</si>
  <si>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</si>
  <si>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</si>
  <si>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</si>
  <si>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</si>
  <si>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</si>
  <si>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</si>
  <si>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</si>
  <si>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</si>
  <si>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</si>
  <si>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</si>
  <si>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</si>
  <si>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</si>
  <si>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</si>
  <si>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</si>
  <si>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</si>
  <si>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</si>
  <si>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</si>
  <si>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</si>
  <si>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</si>
  <si>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</si>
  <si>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</si>
  <si>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</si>
  <si>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</si>
  <si>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</si>
  <si>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</si>
  <si>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</si>
  <si>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</si>
  <si>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</si>
  <si>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</si>
  <si>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</si>
  <si>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</si>
  <si>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</si>
  <si>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</si>
  <si>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</si>
  <si>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</si>
  <si>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</si>
  <si>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</si>
  <si>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</si>
  <si>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</si>
  <si>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</si>
  <si>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</si>
  <si>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</si>
  <si>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</si>
  <si>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</si>
  <si>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</si>
  <si>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</si>
  <si>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</si>
  <si>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</si>
  <si>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</si>
  <si>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</si>
  <si>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</si>
  <si>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</si>
  <si>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</si>
  <si>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</si>
  <si>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</si>
  <si>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</si>
  <si>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</si>
  <si>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</si>
  <si>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</si>
  <si>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</si>
  <si>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</si>
  <si>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</si>
  <si>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</si>
  <si>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</si>
  <si>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</si>
  <si>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</si>
  <si>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</si>
  <si>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</si>
  <si>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</si>
  <si>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</si>
  <si>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</si>
  <si>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</si>
  <si>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</si>
  <si>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</si>
  <si>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</si>
  <si>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</si>
  <si>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</si>
  <si>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</si>
  <si>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</si>
  <si>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</si>
  <si>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</si>
  <si>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</si>
  <si>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</si>
  <si>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</si>
  <si>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</si>
  <si>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</si>
  <si>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</si>
  <si>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</si>
  <si>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</si>
  <si>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</si>
  <si>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</si>
  <si>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</si>
  <si>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</si>
  <si>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</si>
  <si>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</si>
  <si>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</si>
  <si>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</si>
  <si>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</si>
  <si>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</si>
  <si>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</si>
  <si>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</si>
  <si>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</si>
  <si>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</si>
  <si>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</si>
  <si>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</si>
  <si>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</si>
  <si>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</si>
  <si>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</si>
  <si>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</si>
  <si>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</si>
  <si>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</si>
  <si>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</si>
  <si>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</si>
  <si>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</si>
  <si>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</si>
  <si>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</si>
  <si>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</si>
  <si>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</si>
  <si>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</si>
  <si>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</si>
  <si>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</si>
  <si>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</si>
  <si>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</si>
  <si>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</si>
  <si>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</si>
  <si>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</si>
  <si>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</si>
  <si>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</si>
  <si>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</si>
  <si>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</si>
  <si>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</si>
  <si>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</si>
  <si>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</si>
  <si>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</si>
  <si>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</si>
  <si>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</si>
  <si>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</si>
  <si>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</si>
  <si>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</si>
  <si>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</si>
  <si>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</si>
  <si>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</si>
  <si>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</si>
  <si>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</si>
  <si>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</si>
  <si>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</si>
  <si>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</si>
  <si>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</si>
  <si>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</si>
  <si>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</si>
  <si>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</si>
  <si>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</si>
  <si>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</si>
  <si>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</si>
  <si>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</si>
  <si>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</si>
  <si>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</si>
  <si>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</si>
  <si>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</si>
  <si>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</si>
  <si>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</si>
  <si>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</si>
  <si>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</si>
  <si>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</si>
  <si>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</si>
  <si>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</si>
  <si>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</si>
  <si>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</si>
  <si>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</si>
  <si>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</si>
  <si>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</si>
  <si>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</si>
  <si>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</si>
  <si>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</si>
  <si>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</si>
  <si>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</si>
  <si>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</si>
  <si>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</si>
  <si>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</si>
  <si>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</si>
  <si>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</si>
  <si>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</si>
  <si>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</si>
  <si>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</si>
  <si>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</si>
  <si>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</si>
  <si>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</si>
  <si>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</si>
  <si>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</si>
  <si>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</si>
  <si>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</si>
  <si>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</si>
  <si>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</si>
  <si>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</si>
  <si>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</si>
  <si>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</si>
  <si>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</si>
  <si>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</si>
  <si>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</si>
  <si>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</si>
  <si>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</si>
  <si>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</si>
  <si>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</si>
  <si>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</si>
  <si>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</si>
  <si>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</si>
  <si>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</si>
  <si>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</si>
  <si>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</si>
  <si>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</si>
  <si>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</si>
  <si>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</si>
  <si>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</si>
  <si>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</si>
  <si>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</si>
  <si>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</si>
  <si>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</si>
  <si>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</si>
  <si>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</si>
  <si>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</si>
  <si>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</si>
  <si>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</si>
  <si>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</si>
  <si>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</si>
  <si>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</si>
  <si>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</si>
  <si>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</si>
  <si>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</si>
  <si>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</si>
  <si>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</si>
  <si>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</si>
  <si>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</si>
  <si>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</si>
  <si>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</si>
  <si>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</si>
  <si>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</si>
  <si>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</si>
  <si>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</si>
  <si>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</si>
  <si>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</si>
  <si>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</si>
  <si>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</si>
  <si>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</si>
  <si>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</si>
  <si>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</si>
  <si>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</si>
  <si>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</si>
  <si>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</si>
  <si>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</si>
  <si>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</si>
  <si>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</si>
  <si>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</si>
  <si>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</si>
  <si>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</si>
  <si>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</si>
  <si>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</si>
  <si>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</si>
  <si>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</si>
  <si>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</si>
  <si>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</si>
  <si>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</si>
  <si>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</si>
  <si>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</si>
  <si>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</si>
  <si>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</si>
  <si>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</si>
  <si>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</si>
  <si>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</si>
  <si>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</si>
  <si>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</si>
  <si>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</si>
  <si>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</si>
  <si>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</si>
  <si>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</si>
  <si>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</si>
  <si>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</si>
  <si>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</si>
  <si>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</si>
  <si>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</si>
  <si>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</si>
  <si>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</si>
  <si>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</si>
  <si>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</si>
  <si>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</si>
  <si>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</si>
  <si>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</si>
  <si>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</si>
  <si>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</si>
  <si>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</si>
  <si>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</si>
  <si>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</si>
  <si>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</si>
  <si>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</si>
  <si>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</si>
  <si>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</si>
  <si>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</si>
  <si>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</si>
  <si>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</si>
  <si>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</si>
  <si>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</si>
  <si>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</si>
  <si>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</si>
  <si>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</si>
  <si>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</si>
  <si>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</si>
  <si>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</si>
  <si>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</si>
  <si>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</si>
  <si>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</si>
  <si>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</si>
  <si>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</si>
  <si>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</si>
  <si>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</si>
  <si>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</si>
  <si>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</si>
  <si>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</si>
  <si>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</si>
  <si>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</si>
  <si>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</si>
  <si>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</si>
  <si>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</si>
  <si>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</si>
  <si>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</si>
  <si>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</si>
  <si>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</si>
  <si>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</si>
  <si>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</si>
  <si>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</si>
  <si>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</si>
  <si>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</si>
  <si>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</si>
  <si>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</si>
  <si>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</si>
  <si>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</si>
  <si>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</si>
  <si>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</si>
  <si>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</si>
  <si>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</si>
  <si>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</si>
  <si>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</si>
  <si>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</si>
  <si>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</si>
  <si>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</si>
  <si>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</si>
  <si>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</si>
  <si>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</si>
  <si>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</si>
  <si>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</si>
  <si>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</si>
  <si>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</si>
  <si>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</si>
  <si>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</si>
  <si>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</si>
  <si>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</si>
  <si>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</si>
  <si>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</si>
  <si>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</si>
  <si>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</si>
  <si>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</si>
  <si>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</si>
  <si>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</si>
  <si>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</si>
  <si>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</si>
  <si>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</si>
  <si>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</si>
  <si>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</si>
  <si>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</si>
  <si>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</si>
  <si>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</si>
  <si>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</si>
  <si>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</si>
  <si>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</si>
  <si>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</si>
  <si>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</si>
  <si>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</si>
  <si>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</si>
  <si>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</si>
  <si>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</si>
  <si>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</si>
  <si>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</si>
  <si>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</si>
  <si>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</si>
  <si>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</si>
  <si>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</si>
  <si>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</si>
  <si>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</si>
  <si>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</si>
  <si>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</si>
  <si>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</si>
  <si>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</si>
  <si>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</si>
  <si>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</si>
  <si>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</si>
  <si>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</si>
  <si>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</si>
  <si>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</si>
  <si>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</si>
  <si>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</si>
  <si>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</si>
  <si>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</si>
  <si>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</si>
  <si>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</si>
  <si>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</si>
  <si>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</si>
  <si>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</si>
  <si>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</si>
  <si>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</si>
  <si>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</si>
  <si>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</si>
  <si>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</si>
  <si>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</si>
  <si>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</si>
  <si>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</si>
  <si>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</si>
  <si>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</si>
  <si>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</si>
  <si>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</si>
  <si>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</si>
  <si>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</si>
  <si>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</si>
  <si>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</si>
  <si>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</si>
  <si>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</si>
  <si>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</si>
  <si>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</si>
  <si>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</si>
  <si>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</si>
  <si>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</si>
  <si>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</si>
  <si>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</si>
  <si>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</si>
  <si>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</si>
  <si>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</si>
  <si>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</si>
  <si>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</si>
  <si>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</si>
  <si>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</si>
  <si>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</si>
  <si>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</si>
  <si>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</si>
  <si>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</si>
  <si>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</si>
  <si>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</si>
  <si>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</si>
  <si>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</si>
  <si>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</si>
  <si>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</si>
  <si>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</si>
  <si>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</si>
  <si>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</si>
  <si>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</si>
  <si>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</si>
  <si>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</si>
  <si>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</si>
  <si>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</si>
  <si>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</si>
  <si>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</si>
  <si>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</si>
  <si>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</si>
  <si>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</si>
  <si>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</si>
  <si>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</si>
  <si>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</si>
  <si>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</si>
  <si>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</si>
  <si>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</si>
  <si>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</si>
  <si>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</si>
  <si>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</si>
  <si>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</si>
  <si>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</si>
  <si>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</si>
  <si>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</si>
  <si>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</si>
  <si>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</si>
  <si>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</si>
  <si>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</si>
  <si>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</si>
  <si>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</si>
  <si>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</si>
  <si>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</si>
  <si>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</si>
  <si>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</si>
  <si>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</si>
  <si>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</si>
  <si>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</si>
  <si>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</si>
  <si>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</si>
  <si>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</si>
  <si>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</si>
  <si>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</si>
  <si>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</si>
  <si>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</si>
  <si>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</si>
  <si>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</si>
  <si>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</si>
  <si>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</si>
  <si>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</si>
  <si>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</si>
  <si>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</si>
  <si>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</si>
  <si>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</si>
  <si>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</si>
  <si>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</si>
  <si>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</si>
  <si>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</si>
  <si>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</si>
  <si>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</si>
  <si>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</si>
  <si>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</si>
  <si>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</si>
  <si>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</si>
  <si>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</si>
  <si>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</si>
  <si>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</si>
  <si>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</si>
  <si>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</si>
  <si>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</si>
  <si>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</si>
  <si>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</si>
  <si>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</si>
  <si>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</si>
  <si>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</si>
  <si>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</si>
  <si>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</si>
  <si>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</si>
  <si>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</si>
  <si>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</si>
  <si>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</si>
  <si>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</si>
  <si>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</si>
  <si>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</si>
  <si>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</si>
  <si>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</si>
  <si>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</si>
  <si>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</si>
  <si>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</si>
  <si>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</si>
  <si>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</si>
  <si>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</si>
  <si>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</si>
  <si>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</si>
  <si>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</si>
  <si>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</si>
  <si>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</si>
  <si>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</si>
  <si>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</si>
  <si>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</si>
  <si>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</si>
  <si>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</si>
  <si>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</si>
  <si>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</si>
  <si>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</si>
  <si>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</si>
  <si>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</si>
  <si>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</si>
  <si>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</si>
  <si>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</si>
  <si>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</si>
  <si>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</si>
  <si>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</si>
  <si>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</si>
  <si>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</si>
  <si>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</si>
  <si>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</si>
  <si>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</si>
  <si>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</si>
  <si>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</si>
  <si>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</si>
  <si>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</si>
  <si>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</si>
  <si>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</si>
  <si>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</si>
  <si>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</si>
  <si>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</si>
  <si>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</si>
  <si>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</si>
  <si>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</si>
  <si>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</si>
  <si>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</si>
  <si>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</si>
  <si>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</si>
  <si>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</si>
  <si>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</si>
  <si>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</si>
  <si>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</si>
  <si>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</si>
  <si>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</si>
  <si>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</si>
  <si>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</si>
  <si>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</si>
  <si>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</si>
  <si>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</si>
  <si>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</si>
  <si>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</si>
  <si>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</si>
  <si>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</si>
  <si>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</si>
  <si>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</si>
  <si>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</si>
  <si>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</si>
  <si>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</si>
  <si>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</si>
  <si>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</si>
  <si>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</si>
  <si>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</si>
  <si>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</si>
  <si>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</si>
  <si>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</si>
  <si>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</si>
  <si>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</si>
  <si>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</si>
  <si>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</si>
  <si>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</si>
  <si>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</si>
  <si>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</si>
  <si>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</si>
  <si>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</si>
  <si>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</si>
  <si>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</si>
  <si>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</si>
  <si>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</si>
  <si>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</si>
  <si>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</si>
  <si>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</si>
  <si>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</si>
  <si>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</si>
  <si>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</si>
  <si>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</si>
  <si>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</si>
  <si>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</si>
  <si>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</si>
  <si>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</si>
  <si>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</si>
  <si>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</si>
  <si>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</si>
  <si>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</si>
  <si>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</si>
  <si>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</si>
  <si>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</si>
  <si>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</si>
  <si>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</si>
  <si>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</si>
  <si>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</si>
  <si>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</si>
  <si>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</si>
  <si>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</si>
  <si>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</si>
  <si>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</si>
  <si>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</si>
  <si>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</si>
  <si>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</si>
  <si>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</si>
  <si>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</si>
  <si>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</si>
  <si>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</si>
  <si>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</si>
  <si>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</si>
  <si>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</si>
  <si>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</si>
  <si>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</si>
  <si>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</si>
  <si>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</si>
  <si>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</si>
  <si>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</si>
  <si>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</si>
  <si>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</si>
  <si>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</si>
  <si>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</si>
  <si>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</si>
  <si>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</si>
  <si>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</si>
  <si>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</si>
  <si>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</si>
  <si>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</si>
  <si>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</si>
  <si>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</si>
  <si>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</si>
  <si>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</si>
  <si>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</si>
  <si>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</si>
  <si>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</si>
  <si>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</si>
  <si>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</si>
  <si>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</si>
  <si>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</si>
  <si>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</si>
  <si>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</si>
  <si>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</si>
  <si>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</si>
  <si>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</si>
  <si>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</si>
  <si>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</si>
  <si>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</si>
  <si>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</si>
  <si>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</si>
  <si>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</si>
  <si>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</si>
  <si>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</si>
  <si>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</si>
  <si>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</si>
  <si>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</si>
  <si>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</si>
  <si>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</si>
  <si>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</si>
  <si>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</si>
  <si>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</si>
  <si>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</si>
  <si>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</si>
  <si>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</si>
  <si>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</si>
  <si>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</si>
  <si>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</si>
  <si>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</si>
  <si>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</si>
  <si>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</si>
  <si>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</si>
  <si>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</si>
  <si>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</si>
  <si>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</si>
  <si>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</si>
  <si>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</si>
  <si>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</si>
  <si>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</si>
  <si>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</si>
  <si>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</si>
  <si>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</si>
  <si>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</si>
  <si>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</si>
  <si>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</si>
  <si>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</si>
  <si>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</si>
  <si>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</si>
  <si>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</si>
  <si>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</si>
  <si>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</si>
  <si>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</si>
  <si>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</si>
  <si>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</si>
  <si>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</si>
  <si>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</si>
  <si>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</si>
  <si>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</si>
  <si>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</si>
  <si>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</si>
  <si>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</si>
  <si>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</si>
  <si>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</si>
  <si>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</si>
  <si>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</si>
  <si>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</si>
  <si>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</si>
  <si>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</si>
  <si>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</si>
  <si>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</si>
  <si>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</si>
  <si>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</si>
  <si>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</si>
  <si>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</si>
  <si>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</si>
  <si>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</si>
  <si>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</si>
  <si>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</si>
  <si>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</si>
  <si>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</si>
  <si>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</si>
  <si>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</si>
  <si>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</si>
  <si>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</si>
  <si>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</si>
  <si>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</si>
  <si>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</si>
  <si>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</si>
  <si>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</si>
  <si>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</si>
  <si>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</si>
  <si>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</si>
  <si>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</si>
  <si>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</si>
  <si>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</si>
  <si>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</si>
  <si>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</si>
  <si>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</si>
  <si>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</si>
  <si>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</si>
  <si>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</si>
  <si>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</si>
  <si>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</si>
  <si>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</si>
  <si>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</si>
  <si>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</si>
  <si>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</si>
  <si>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</si>
  <si>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</si>
  <si>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</si>
  <si>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</si>
  <si>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</si>
  <si>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</si>
  <si>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</si>
  <si>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</si>
  <si>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</si>
  <si>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</si>
  <si>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</si>
  <si>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</si>
  <si>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</si>
  <si>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</si>
  <si>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</si>
  <si>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</si>
  <si>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</si>
  <si>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</si>
  <si>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</si>
  <si>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</si>
  <si>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</si>
  <si>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</si>
  <si>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</si>
  <si>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</si>
  <si>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</si>
  <si>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</si>
  <si>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</si>
  <si>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</si>
  <si>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</si>
  <si>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</si>
  <si>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</si>
  <si>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</si>
  <si>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</si>
  <si>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</si>
  <si>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</si>
  <si>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</si>
  <si>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</si>
  <si>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</si>
  <si>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</si>
  <si>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</si>
  <si>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</si>
  <si>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</si>
  <si>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</si>
  <si>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</si>
  <si>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</si>
  <si>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</si>
  <si>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</si>
  <si>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</si>
  <si>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</si>
  <si>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</si>
  <si>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</si>
  <si>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</si>
  <si>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</si>
  <si>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</si>
  <si>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</si>
  <si>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</si>
  <si>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</si>
  <si>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</si>
  <si>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</si>
  <si>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</si>
  <si>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</si>
  <si>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</si>
  <si>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</si>
  <si>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</si>
  <si>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</si>
  <si>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</si>
  <si>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</si>
  <si>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</si>
  <si>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</si>
  <si>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</si>
  <si>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</si>
  <si>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</si>
  <si>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</si>
  <si>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</si>
  <si>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</si>
  <si>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</si>
  <si>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</si>
  <si>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</si>
  <si>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</si>
  <si>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</si>
  <si>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</si>
  <si>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</si>
  <si>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</si>
  <si>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</si>
  <si>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</si>
  <si>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</si>
  <si>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</si>
  <si>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</si>
  <si>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</si>
  <si>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</si>
  <si>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</si>
  <si>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</si>
  <si>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</si>
  <si>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</si>
  <si>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</si>
  <si>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</si>
  <si>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</si>
  <si>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</si>
  <si>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</si>
  <si>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</si>
  <si>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</si>
  <si>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</si>
  <si>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</si>
  <si>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</si>
  <si>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</si>
  <si>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</si>
  <si>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</si>
  <si>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</si>
  <si>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</si>
  <si>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</si>
  <si>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</si>
  <si>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</si>
  <si>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</si>
  <si>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</si>
  <si>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</si>
  <si>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</si>
  <si>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</si>
  <si>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</si>
  <si>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</si>
  <si>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</si>
  <si>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</si>
  <si>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</si>
  <si>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</si>
  <si>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</si>
  <si>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</si>
  <si>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</si>
  <si>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</si>
  <si>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</si>
  <si>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</si>
  <si>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</si>
  <si>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</si>
  <si>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</si>
  <si>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</si>
  <si>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</si>
  <si>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</si>
  <si>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</si>
  <si>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</si>
  <si>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</si>
  <si>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</si>
  <si>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</si>
  <si>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</si>
  <si>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</si>
  <si>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</si>
  <si>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</si>
  <si>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</si>
  <si>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</si>
  <si>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</si>
  <si>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</si>
  <si>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</si>
  <si>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</si>
  <si>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</si>
  <si>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</si>
  <si>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</si>
  <si>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</si>
  <si>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</si>
  <si>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</si>
  <si>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</si>
  <si>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</si>
  <si>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</si>
  <si>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</si>
  <si>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</si>
  <si>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</si>
  <si>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</si>
  <si>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</si>
  <si>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</si>
  <si>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</si>
  <si>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</si>
  <si>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</si>
  <si>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</si>
  <si>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</si>
  <si>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</si>
  <si>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</si>
  <si>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</si>
  <si>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</si>
  <si>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</si>
  <si>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</si>
  <si>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</si>
  <si>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</si>
  <si>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</si>
  <si>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</si>
  <si>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</si>
  <si>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</si>
  <si>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</si>
  <si>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</si>
  <si>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</si>
  <si>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</si>
  <si>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</si>
  <si>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</si>
  <si>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</si>
  <si>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</si>
  <si>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</si>
  <si>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</si>
  <si>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</si>
  <si>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</si>
  <si>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</si>
  <si>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</si>
  <si>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</si>
  <si>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</si>
  <si>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</si>
  <si>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</si>
  <si>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</si>
  <si>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</si>
  <si>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</si>
  <si>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</si>
  <si>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</si>
  <si>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</si>
  <si>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</si>
  <si>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</si>
  <si>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</si>
  <si>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</si>
  <si>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</si>
  <si>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</si>
  <si>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</si>
  <si>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</si>
  <si>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</si>
  <si>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</si>
  <si>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</si>
  <si>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</si>
  <si>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</si>
  <si>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</si>
  <si>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</si>
  <si>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</si>
  <si>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</si>
  <si>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</si>
  <si>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</si>
  <si>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</si>
  <si>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</si>
  <si>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</si>
  <si>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</si>
  <si>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</si>
  <si>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</si>
  <si>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</si>
  <si>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</si>
  <si>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</si>
  <si>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</si>
  <si>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</si>
  <si>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</si>
  <si>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</si>
  <si>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</si>
  <si>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</si>
  <si>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</si>
  <si>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</si>
  <si>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</si>
  <si>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</si>
  <si>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</si>
  <si>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</si>
  <si>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</si>
  <si>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</si>
  <si>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</si>
  <si>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</si>
  <si>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</si>
  <si>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</si>
  <si>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</si>
  <si>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</si>
  <si>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</si>
  <si>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</si>
  <si>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</si>
  <si>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</si>
  <si>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</si>
  <si>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</si>
  <si>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</si>
  <si>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</si>
  <si>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</si>
  <si>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</si>
  <si>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</si>
  <si>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</si>
  <si>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</si>
  <si>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</si>
  <si>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</si>
  <si>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</si>
  <si>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</si>
  <si>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</si>
  <si>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</si>
  <si>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</si>
  <si>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</si>
  <si>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</si>
  <si>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</si>
  <si>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</si>
  <si>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</si>
  <si>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</si>
  <si>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</si>
  <si>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</si>
  <si>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</si>
  <si>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</si>
  <si>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</si>
  <si>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</si>
  <si>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</si>
  <si>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</si>
  <si>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</si>
  <si>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</si>
  <si>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</si>
  <si>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</si>
  <si>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</si>
  <si>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</si>
  <si>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</si>
  <si>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</si>
  <si>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</si>
  <si>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</si>
  <si>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</si>
  <si>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</si>
  <si>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</si>
  <si>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</si>
  <si>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</si>
  <si>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</si>
  <si>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</si>
  <si>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</si>
  <si>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</si>
  <si>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</si>
  <si>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</si>
  <si>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</si>
  <si>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</si>
  <si>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</si>
  <si>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</si>
  <si>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</si>
  <si>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</si>
  <si>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</si>
  <si>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</si>
  <si>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</si>
  <si>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</si>
  <si>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</si>
  <si>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</si>
  <si>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</si>
  <si>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</si>
  <si>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</si>
  <si>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</si>
  <si>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</si>
  <si>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</si>
  <si>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</si>
  <si>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</si>
  <si>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</si>
  <si>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</si>
  <si>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</si>
  <si>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</si>
  <si>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</si>
  <si>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</si>
  <si>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</si>
  <si>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</si>
  <si>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</si>
  <si>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</si>
  <si>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</si>
  <si>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</si>
  <si>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</si>
  <si>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</si>
  <si>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</si>
  <si>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</si>
  <si>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</si>
  <si>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</si>
  <si>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</si>
  <si>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</si>
  <si>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</si>
  <si>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</si>
  <si>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</si>
  <si>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</si>
  <si>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</si>
  <si>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</si>
  <si>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</si>
  <si>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</si>
  <si>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</si>
  <si>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</si>
  <si>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</si>
  <si>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</si>
  <si>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</si>
  <si>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</si>
  <si>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</si>
  <si>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</si>
  <si>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</si>
  <si>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</si>
  <si>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</si>
  <si>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</si>
  <si>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</si>
  <si>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</si>
  <si>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</si>
  <si>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</si>
  <si>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</si>
  <si>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</si>
  <si>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</si>
  <si>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</si>
  <si>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</si>
  <si>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</si>
  <si>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</si>
  <si>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</si>
  <si>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</si>
  <si>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</si>
  <si>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</si>
  <si>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</si>
  <si>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</si>
  <si>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</si>
  <si>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</si>
  <si>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</si>
  <si>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</si>
  <si>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</si>
  <si>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</si>
  <si>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</si>
  <si>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</si>
  <si>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</si>
  <si>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</si>
  <si>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</si>
  <si>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</si>
  <si>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</si>
  <si>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</si>
  <si>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</si>
  <si>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</si>
  <si>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</si>
  <si>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</si>
  <si>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</si>
  <si>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</si>
  <si>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</si>
  <si>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</si>
  <si>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</si>
  <si>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</si>
  <si>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</si>
  <si>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</si>
  <si>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</si>
  <si>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</si>
  <si>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</si>
  <si>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</si>
  <si>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</si>
  <si>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</si>
  <si>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</si>
  <si>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</si>
  <si>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</si>
  <si>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</si>
  <si>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</si>
  <si>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</si>
  <si>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</si>
  <si>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</si>
  <si>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</si>
  <si>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</si>
  <si>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</si>
  <si>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</si>
  <si>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</si>
  <si>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</si>
  <si>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</si>
  <si>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</si>
  <si>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</si>
  <si>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</si>
  <si>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</si>
  <si>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</si>
  <si>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</si>
  <si>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</si>
  <si>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</si>
  <si>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</si>
  <si>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</si>
  <si>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</si>
  <si>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</si>
  <si>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</si>
  <si>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</si>
  <si>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</si>
  <si>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</si>
  <si>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</si>
  <si>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</si>
  <si>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</si>
  <si>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</si>
  <si>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</si>
  <si>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</si>
  <si>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</si>
  <si>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</si>
  <si>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</si>
  <si>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</si>
  <si>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</si>
  <si>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</si>
  <si>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</si>
  <si>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</si>
  <si>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</si>
  <si>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</si>
  <si>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</si>
  <si>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</si>
  <si>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</si>
  <si>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</si>
  <si>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</si>
  <si>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</si>
  <si>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</si>
  <si>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</si>
  <si>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</si>
  <si>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</si>
  <si>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</si>
  <si>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</si>
  <si>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</si>
  <si>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</si>
  <si>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</si>
  <si>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</si>
  <si>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</si>
  <si>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</si>
  <si>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</si>
  <si>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</si>
  <si>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</si>
  <si>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</si>
  <si>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</si>
  <si>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</si>
  <si>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</si>
  <si>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</si>
  <si>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</si>
  <si>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</si>
  <si>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</si>
  <si>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</si>
  <si>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</si>
  <si>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</si>
  <si>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</si>
  <si>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</si>
  <si>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</si>
  <si>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</si>
  <si>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</si>
  <si>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</si>
  <si>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</si>
  <si>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</si>
  <si>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</si>
  <si>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</si>
  <si>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</si>
  <si>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</si>
  <si>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</si>
  <si>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</si>
  <si>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</si>
  <si>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</si>
  <si>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</si>
  <si>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</si>
  <si>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</si>
  <si>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</si>
  <si>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</si>
  <si>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</si>
  <si>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</si>
  <si>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</si>
  <si>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</si>
  <si>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</si>
  <si>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</si>
  <si>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</si>
  <si>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</si>
  <si>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</si>
  <si>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</si>
  <si>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</si>
  <si>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</si>
  <si>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</si>
  <si>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</si>
  <si>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</si>
  <si>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</si>
  <si>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</si>
  <si>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</si>
  <si>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</si>
  <si>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</si>
  <si>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</si>
  <si>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</si>
  <si>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</si>
  <si>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</si>
  <si>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</si>
  <si>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</si>
  <si>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</si>
  <si>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</si>
  <si>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</si>
  <si>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</si>
  <si>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</si>
  <si>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</si>
  <si>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</si>
  <si>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</si>
  <si>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</si>
  <si>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</si>
  <si>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</si>
  <si>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</si>
  <si>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</si>
  <si>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</si>
  <si>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</si>
  <si>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</si>
  <si>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</si>
  <si>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</si>
  <si>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</si>
  <si>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</si>
  <si>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</si>
  <si>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</si>
  <si>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</si>
  <si>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</si>
  <si>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</si>
  <si>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</si>
  <si>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</si>
  <si>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</si>
  <si>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</si>
  <si>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</si>
  <si>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</si>
  <si>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</si>
  <si>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</si>
  <si>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</si>
  <si>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</si>
  <si>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</si>
  <si>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</si>
  <si>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</si>
  <si>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</si>
  <si>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</si>
  <si>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</si>
  <si>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</si>
  <si>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</si>
  <si>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</si>
  <si>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</si>
  <si>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</si>
  <si>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</si>
  <si>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</si>
  <si>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</si>
  <si>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</si>
  <si>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</si>
  <si>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</si>
  <si>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</si>
  <si>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</si>
  <si>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</si>
  <si>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</si>
  <si>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</si>
  <si>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</si>
  <si>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</si>
  <si>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</si>
  <si>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</si>
  <si>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</si>
  <si>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</si>
  <si>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</si>
  <si>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</si>
  <si>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</si>
  <si>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</si>
  <si>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</si>
  <si>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</si>
  <si>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</si>
  <si>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</si>
  <si>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</si>
  <si>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</si>
  <si>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</si>
  <si>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</si>
  <si>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</si>
  <si>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</si>
  <si>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</si>
  <si>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</si>
  <si>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</si>
  <si>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</si>
  <si>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</si>
  <si>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</si>
  <si>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</si>
  <si>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</si>
  <si>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</si>
  <si>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</si>
  <si>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</si>
  <si>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</si>
  <si>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</si>
  <si>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</si>
  <si>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</si>
  <si>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</si>
  <si>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</si>
  <si>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</si>
  <si>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</si>
  <si>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</si>
  <si>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</si>
  <si>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</si>
  <si>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</si>
  <si>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</si>
  <si>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</si>
  <si>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</si>
  <si>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</si>
  <si>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</si>
  <si>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</si>
  <si>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</si>
  <si>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</si>
  <si>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</si>
  <si>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</si>
  <si>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</si>
  <si>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</si>
  <si>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</si>
  <si>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</si>
  <si>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</si>
  <si>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</si>
  <si>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</si>
  <si>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</si>
  <si>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</si>
  <si>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</si>
  <si>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</si>
  <si>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</si>
  <si>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</si>
  <si>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</si>
  <si>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</si>
  <si>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</si>
  <si>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</si>
  <si>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</si>
  <si>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</si>
  <si>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</si>
  <si>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</si>
  <si>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</si>
  <si>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</si>
  <si>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</si>
  <si>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</si>
  <si>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</si>
  <si>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</si>
  <si>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</si>
  <si>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</si>
  <si>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</si>
  <si>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</si>
  <si>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</si>
  <si>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</si>
  <si>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</si>
  <si>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</si>
  <si>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</si>
  <si>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</si>
  <si>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</si>
  <si>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</si>
  <si>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</si>
  <si>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</si>
  <si>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</si>
  <si>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</si>
  <si>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</si>
  <si>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</si>
  <si>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</si>
  <si>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</si>
  <si>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</si>
  <si>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</si>
  <si>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</si>
  <si>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</si>
  <si>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</si>
  <si>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</si>
  <si>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</si>
  <si>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</si>
  <si>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</si>
  <si>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</si>
  <si>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</si>
  <si>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</si>
  <si>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</si>
  <si>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</si>
  <si>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</si>
  <si>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</si>
  <si>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</si>
  <si>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</si>
  <si>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</si>
  <si>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</si>
  <si>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</si>
  <si>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</si>
  <si>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</si>
  <si>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</si>
  <si>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</si>
  <si>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</si>
  <si>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</si>
  <si>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</si>
  <si>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</si>
  <si>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</si>
  <si>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</si>
  <si>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</si>
  <si>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</si>
  <si>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</si>
  <si>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</si>
  <si>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</si>
  <si>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</si>
  <si>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</si>
  <si>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</si>
  <si>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</si>
  <si>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</si>
  <si>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</si>
  <si>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</si>
  <si>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</si>
  <si>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</si>
  <si>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</si>
  <si>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</si>
  <si>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</si>
  <si>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</si>
  <si>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</si>
  <si>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</si>
  <si>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</si>
  <si>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</si>
  <si>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</si>
  <si>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</si>
  <si>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</si>
  <si>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</si>
  <si>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</si>
  <si>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</si>
  <si>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</si>
  <si>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</si>
  <si>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</si>
  <si>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</si>
  <si>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</si>
  <si>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</si>
  <si>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</si>
  <si>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</si>
  <si>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</si>
  <si>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</si>
  <si>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</si>
  <si>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</si>
  <si>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</si>
  <si>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</si>
  <si>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</si>
  <si>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</si>
  <si>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</si>
  <si>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</si>
  <si>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</si>
  <si>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</si>
  <si>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</si>
  <si>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</si>
  <si>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</si>
  <si>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</si>
  <si>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</si>
  <si>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</si>
  <si>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</si>
  <si>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</si>
  <si>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</si>
  <si>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</si>
  <si>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</si>
  <si>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</si>
  <si>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</si>
  <si>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</si>
  <si>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</si>
  <si>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</si>
  <si>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</si>
  <si>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</si>
  <si>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</si>
  <si>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</si>
  <si>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</si>
  <si>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</si>
  <si>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</si>
  <si>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</si>
  <si>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</si>
  <si>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</si>
  <si>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</si>
  <si>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</si>
  <si>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</si>
  <si>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</si>
  <si>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</si>
  <si>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</si>
  <si>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</si>
  <si>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</si>
  <si>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</si>
  <si>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</si>
  <si>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</si>
  <si>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</si>
  <si>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</si>
  <si>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</si>
  <si>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</si>
  <si>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</si>
  <si>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</si>
  <si>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</si>
  <si>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</si>
  <si>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</si>
  <si>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</si>
  <si>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</si>
  <si>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</si>
  <si>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</si>
  <si>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</si>
  <si>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</si>
  <si>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</si>
  <si>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</si>
  <si>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</si>
  <si>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</si>
  <si>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</si>
  <si>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</si>
  <si>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</si>
  <si>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</si>
  <si>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</si>
  <si>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</si>
  <si>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</si>
  <si>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</si>
  <si>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</si>
  <si>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</si>
  <si>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</si>
  <si>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</si>
  <si>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</si>
  <si>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</si>
  <si>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</si>
  <si>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</si>
  <si>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</si>
  <si>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</si>
  <si>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</si>
  <si>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</si>
  <si>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</si>
  <si>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</si>
  <si>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</si>
  <si>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</si>
  <si>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</si>
  <si>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</si>
  <si>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</si>
  <si>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</si>
  <si>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</si>
  <si>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</si>
  <si>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</si>
  <si>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</si>
  <si>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</si>
  <si>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</si>
  <si>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</si>
  <si>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</si>
  <si>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</si>
  <si>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</si>
  <si>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</si>
  <si>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</si>
  <si>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</si>
  <si>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</si>
  <si>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</si>
  <si>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</si>
  <si>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</si>
  <si>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</si>
  <si>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</si>
  <si>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</si>
  <si>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</si>
  <si>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</si>
  <si>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</si>
  <si>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</si>
  <si>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</si>
  <si>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</si>
  <si>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</si>
  <si>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</si>
  <si>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</si>
  <si>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</si>
  <si>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</si>
  <si>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</si>
  <si>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</si>
  <si>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</si>
  <si>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</si>
  <si>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</si>
  <si>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</si>
  <si>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</si>
  <si>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</si>
  <si>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</si>
  <si>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</si>
  <si>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</si>
  <si>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</si>
  <si>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</si>
  <si>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</si>
  <si>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</si>
  <si>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</si>
  <si>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</si>
  <si>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</si>
  <si>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</si>
  <si>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</si>
  <si>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</si>
  <si>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</si>
  <si>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</si>
  <si>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</si>
  <si>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</si>
  <si>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</si>
  <si>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</si>
  <si>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</si>
  <si>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</si>
  <si>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</si>
  <si>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</si>
  <si>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</si>
  <si>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</si>
  <si>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</si>
  <si>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</si>
  <si>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</si>
  <si>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</si>
  <si>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</si>
  <si>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</si>
  <si>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</si>
  <si>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</si>
  <si>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</si>
  <si>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</si>
  <si>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</si>
  <si>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</si>
  <si>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</si>
  <si>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</si>
  <si>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</si>
  <si>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</si>
  <si>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</si>
  <si>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</si>
  <si>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</si>
  <si>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</si>
  <si>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</si>
  <si>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</si>
  <si>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</si>
  <si>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</si>
  <si>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</si>
  <si>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</si>
  <si>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</si>
  <si>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</si>
  <si>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</si>
  <si>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</si>
  <si>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</si>
  <si>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</si>
  <si>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</si>
  <si>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</si>
  <si>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</si>
  <si>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</si>
  <si>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</si>
  <si>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</si>
  <si>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</si>
  <si>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</si>
  <si>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</si>
  <si>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</si>
  <si>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</si>
  <si>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</si>
  <si>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</si>
  <si>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</si>
  <si>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</si>
  <si>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</si>
  <si>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</si>
  <si>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</si>
  <si>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</si>
  <si>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</si>
  <si>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</si>
  <si>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</si>
  <si>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</si>
  <si>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</si>
  <si>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</si>
  <si>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</si>
  <si>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</si>
  <si>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</si>
  <si>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</si>
  <si>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</si>
  <si>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</si>
  <si>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</si>
  <si>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</si>
  <si>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</si>
  <si>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</si>
  <si>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</si>
  <si>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</si>
  <si>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</si>
  <si>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</si>
  <si>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</si>
  <si>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</si>
  <si>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</si>
  <si>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</si>
  <si>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</si>
  <si>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</si>
  <si>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</si>
  <si>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</si>
  <si>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</si>
  <si>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</si>
  <si>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</si>
  <si>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</si>
  <si>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</si>
  <si>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</si>
  <si>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</si>
  <si>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</si>
  <si>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</si>
  <si>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</si>
  <si>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</si>
  <si>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</si>
  <si>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</si>
  <si>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</si>
  <si>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</si>
  <si>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</si>
  <si>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</si>
  <si>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</si>
  <si>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</si>
  <si>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</si>
  <si>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</si>
  <si>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</si>
  <si>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</si>
  <si>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</si>
  <si>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</si>
  <si>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</si>
  <si>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</si>
  <si>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</si>
  <si>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</si>
  <si>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</si>
  <si>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</si>
  <si>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</si>
  <si>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</si>
  <si>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</si>
  <si>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</si>
  <si>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</si>
  <si>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</si>
  <si>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</si>
  <si>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</si>
  <si>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</si>
  <si>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</si>
  <si>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</si>
  <si>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</si>
  <si>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</si>
  <si>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</si>
  <si>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</si>
  <si>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</si>
  <si>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</si>
  <si>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</si>
  <si>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</si>
  <si>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</si>
  <si>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</si>
  <si>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</si>
  <si>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</si>
  <si>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</si>
  <si>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</si>
  <si>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</si>
  <si>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</si>
  <si>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</si>
  <si>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</si>
  <si>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</si>
  <si>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</si>
  <si>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</si>
  <si>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</si>
  <si>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</si>
  <si>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</si>
  <si>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</si>
  <si>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</si>
  <si>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</si>
  <si>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</si>
  <si>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</si>
  <si>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</si>
  <si>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</si>
  <si>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</si>
  <si>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</si>
  <si>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</si>
  <si>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</si>
  <si>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</si>
  <si>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</si>
  <si>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</si>
  <si>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</si>
  <si>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</si>
  <si>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</si>
  <si>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</si>
  <si>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</si>
  <si>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</si>
  <si>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</si>
  <si>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</si>
  <si>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</si>
  <si>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</si>
  <si>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</si>
  <si>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</si>
  <si>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</si>
  <si>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</si>
  <si>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</si>
  <si>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</si>
  <si>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</si>
  <si>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</si>
  <si>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</si>
  <si>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</si>
  <si>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</si>
  <si>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</si>
  <si>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</si>
  <si>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</si>
  <si>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</si>
  <si>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</si>
  <si>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</si>
  <si>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</si>
  <si>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</si>
  <si>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</si>
  <si>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</si>
  <si>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</si>
  <si>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</si>
  <si>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</si>
  <si>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</si>
  <si>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</si>
  <si>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</si>
  <si>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</si>
  <si>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</si>
  <si>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</si>
  <si>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</si>
  <si>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</si>
  <si>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</si>
  <si>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</si>
  <si>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</si>
  <si>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</si>
  <si>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</si>
  <si>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</si>
  <si>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</si>
  <si>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</si>
  <si>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</si>
  <si>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</si>
  <si>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</si>
  <si>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</si>
  <si>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</si>
  <si>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</si>
  <si>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</si>
  <si>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</si>
  <si>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</si>
  <si>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</si>
  <si>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</si>
  <si>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</si>
  <si>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</si>
  <si>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</si>
  <si>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</si>
  <si>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</si>
  <si>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</si>
  <si>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</si>
  <si>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</si>
  <si>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</si>
  <si>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</si>
  <si>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</si>
  <si>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</si>
  <si>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</si>
  <si>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</si>
  <si>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</si>
  <si>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</si>
  <si>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</si>
  <si>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</si>
  <si>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</si>
  <si>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</si>
  <si>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</si>
  <si>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</si>
  <si>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</si>
  <si>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</si>
  <si>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</si>
  <si>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</si>
  <si>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</si>
  <si>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</si>
  <si>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</si>
  <si>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</si>
  <si>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</si>
  <si>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</si>
  <si>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</si>
  <si>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</si>
  <si>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</si>
  <si>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</si>
  <si>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</si>
  <si>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</si>
  <si>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</si>
  <si>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</si>
  <si>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</si>
  <si>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</si>
  <si>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</si>
  <si>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</si>
  <si>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</si>
  <si>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</si>
  <si>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</si>
  <si>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</si>
  <si>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</si>
  <si>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</si>
  <si>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</si>
  <si>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</si>
  <si>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</si>
  <si>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</si>
  <si>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</si>
  <si>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</si>
  <si>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</si>
  <si>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</si>
  <si>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</si>
  <si>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</si>
  <si>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</si>
  <si>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</si>
  <si>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</si>
  <si>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</si>
  <si>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</si>
  <si>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</si>
  <si>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</si>
  <si>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</si>
  <si>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</si>
  <si>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</si>
  <si>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</si>
  <si>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</si>
  <si>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</si>
  <si>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</si>
  <si>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</si>
  <si>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</si>
  <si>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</si>
  <si>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</si>
  <si>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</si>
  <si>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</si>
  <si>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</si>
  <si>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</si>
  <si>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</si>
  <si>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</si>
  <si>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</si>
  <si>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</si>
  <si>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</si>
  <si>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</si>
  <si>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</si>
  <si>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</si>
  <si>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</si>
  <si>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</si>
  <si>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</si>
  <si>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</si>
  <si>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</si>
  <si>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</si>
  <si>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</si>
  <si>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</si>
  <si>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</si>
  <si>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</si>
  <si>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</si>
  <si>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</si>
  <si>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</si>
  <si>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</si>
  <si>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</si>
  <si>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</si>
  <si>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</si>
  <si>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</si>
  <si>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</si>
  <si>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</si>
  <si>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</si>
  <si>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</si>
  <si>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</si>
  <si>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</si>
  <si>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</si>
  <si>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</si>
  <si>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</si>
  <si>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</si>
  <si>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</si>
  <si>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</si>
  <si>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</si>
  <si>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</si>
  <si>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</si>
  <si>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</si>
  <si>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</si>
  <si>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</si>
  <si>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</si>
  <si>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</si>
  <si>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</si>
  <si>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</si>
  <si>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</si>
  <si>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</si>
  <si>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</si>
  <si>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</si>
  <si>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</si>
  <si>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</si>
  <si>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</si>
  <si>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</si>
  <si>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</si>
  <si>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</si>
  <si>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</si>
  <si>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</si>
  <si>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</si>
  <si>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</si>
  <si>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</si>
  <si>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</si>
  <si>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</si>
  <si>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</si>
  <si>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</si>
  <si>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</si>
  <si>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</si>
  <si>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</si>
  <si>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</si>
  <si>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</si>
  <si>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</si>
  <si>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</si>
  <si>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</si>
  <si>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</si>
  <si>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</si>
  <si>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</si>
  <si>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</si>
  <si>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</si>
  <si>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</si>
  <si>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</si>
  <si>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</si>
  <si>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</si>
  <si>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</si>
  <si>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</si>
  <si>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</si>
  <si>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</si>
  <si>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</si>
  <si>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</si>
  <si>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</si>
  <si>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</si>
  <si>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</si>
  <si>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</si>
  <si>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</si>
  <si>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</si>
  <si>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</si>
  <si>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</si>
  <si>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</si>
  <si>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</si>
  <si>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</si>
  <si>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</si>
  <si>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</si>
  <si>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</si>
  <si>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</si>
  <si>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</si>
  <si>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</si>
  <si>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</si>
  <si>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</si>
  <si>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</si>
  <si>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</si>
  <si>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</si>
  <si>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</si>
  <si>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</si>
  <si>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</si>
  <si>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</si>
  <si>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</si>
  <si>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</si>
  <si>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</si>
  <si>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</si>
  <si>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</si>
  <si>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</si>
  <si>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</si>
  <si>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</si>
  <si>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</si>
  <si>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</si>
  <si>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</si>
  <si>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</si>
  <si>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</si>
  <si>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</si>
  <si>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</si>
  <si>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</si>
  <si>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</si>
  <si>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</si>
  <si>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</si>
  <si>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</si>
  <si>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</si>
  <si>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</si>
  <si>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</si>
  <si>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</si>
  <si>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</si>
  <si>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</si>
  <si>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</si>
  <si>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</si>
  <si>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</si>
  <si>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</si>
  <si>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</si>
  <si>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</si>
  <si>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</si>
  <si>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</si>
  <si>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</si>
  <si>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</si>
  <si>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</si>
  <si>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</si>
  <si>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</si>
  <si>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</si>
  <si>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</si>
  <si>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</si>
  <si>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</si>
  <si>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</si>
  <si>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</si>
  <si>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</si>
  <si>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</si>
  <si>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</si>
  <si>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</si>
  <si>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</si>
  <si>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</si>
  <si>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</si>
  <si>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</si>
  <si>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</si>
  <si>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</si>
  <si>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</si>
  <si>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</si>
  <si>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</si>
  <si>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</si>
  <si>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</si>
  <si>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</si>
  <si>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</si>
  <si>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</si>
  <si>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</si>
  <si>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</si>
  <si>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</si>
  <si>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</si>
  <si>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</si>
  <si>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</si>
  <si>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</si>
  <si>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</si>
  <si>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</si>
  <si>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</si>
  <si>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</si>
  <si>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</si>
  <si>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</si>
  <si>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</si>
  <si>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</si>
  <si>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</si>
  <si>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</si>
  <si>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</si>
  <si>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</si>
  <si>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</si>
  <si>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</si>
  <si>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</si>
  <si>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</si>
  <si>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</si>
  <si>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</si>
  <si>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</si>
  <si>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</si>
  <si>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</si>
  <si>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</si>
  <si>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</si>
  <si>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</si>
  <si>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</si>
  <si>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</si>
  <si>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</si>
  <si>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</si>
  <si>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</si>
  <si>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</si>
  <si>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</si>
  <si>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</si>
  <si>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</si>
  <si>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</si>
  <si>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</si>
  <si>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</si>
  <si>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</si>
  <si>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</si>
  <si>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</si>
  <si>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</si>
  <si>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</si>
  <si>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</si>
  <si>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</si>
  <si>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</si>
  <si>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</si>
  <si>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</si>
  <si>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</si>
  <si>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</si>
  <si>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</si>
  <si>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</si>
  <si>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</si>
  <si>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</si>
  <si>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</si>
  <si>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</si>
  <si>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</si>
  <si>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</si>
  <si>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</si>
  <si>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</si>
  <si>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</si>
  <si>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</si>
  <si>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</si>
  <si>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</si>
  <si>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</si>
  <si>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</si>
  <si>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</si>
  <si>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</si>
  <si>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</si>
  <si>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</si>
  <si>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</si>
  <si>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</si>
  <si>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</si>
  <si>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</si>
  <si>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</si>
  <si>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</si>
  <si>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</si>
  <si>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</si>
  <si>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</si>
  <si>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</si>
  <si>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</si>
  <si>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</si>
  <si>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</si>
  <si>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</si>
  <si>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</si>
  <si>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</si>
  <si>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</si>
  <si>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</si>
  <si>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</si>
  <si>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</si>
  <si>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</si>
  <si>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</si>
  <si>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</si>
  <si>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</si>
  <si>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</si>
  <si>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</si>
  <si>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</si>
  <si>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</si>
  <si>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</si>
  <si>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</si>
  <si>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</si>
  <si>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</si>
  <si>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</si>
  <si>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</si>
  <si>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</si>
  <si>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</si>
  <si>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</si>
  <si>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</si>
  <si>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</si>
  <si>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</si>
  <si>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</si>
  <si>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</si>
  <si>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</si>
  <si>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</si>
  <si>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</si>
  <si>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</si>
  <si>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</si>
  <si>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</si>
  <si>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</si>
  <si>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</si>
  <si>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</si>
  <si>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</si>
  <si>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</si>
  <si>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</si>
  <si>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</si>
  <si>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</si>
  <si>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</si>
  <si>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</si>
  <si>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</si>
  <si>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</si>
  <si>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</si>
  <si>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</si>
  <si>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</si>
  <si>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</si>
  <si>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</si>
  <si>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</si>
  <si>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</si>
  <si>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</si>
  <si>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</si>
  <si>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</si>
  <si>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</si>
  <si>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</si>
  <si>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</si>
  <si>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</si>
  <si>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</si>
  <si>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</si>
  <si>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</si>
  <si>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</si>
  <si>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</si>
  <si>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</si>
  <si>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</si>
  <si>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</si>
  <si>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</si>
  <si>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</si>
  <si>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</si>
  <si>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</si>
  <si>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</si>
  <si>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</si>
  <si>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</si>
  <si>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</si>
  <si>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</si>
  <si>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</si>
  <si>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</si>
  <si>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</si>
  <si>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</si>
  <si>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</si>
  <si>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</si>
  <si>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</si>
  <si>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</si>
  <si>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</si>
  <si>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</si>
  <si>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</si>
  <si>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</si>
  <si>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</si>
  <si>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</si>
  <si>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</si>
  <si>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</si>
  <si>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</si>
  <si>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</si>
  <si>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</si>
  <si>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</si>
  <si>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</si>
  <si>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</si>
  <si>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</si>
  <si>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</si>
  <si>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</si>
  <si>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</si>
  <si>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</si>
  <si>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</si>
  <si>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</si>
  <si>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</si>
  <si>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</si>
  <si>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</si>
  <si>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</si>
  <si>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</si>
  <si>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</si>
  <si>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</si>
  <si>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</si>
  <si>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</si>
  <si>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</si>
  <si>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</si>
  <si>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</si>
  <si>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</si>
  <si>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</si>
  <si>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</si>
  <si>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</si>
  <si>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</si>
  <si>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</si>
  <si>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</si>
  <si>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</si>
  <si>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</si>
  <si>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</si>
  <si>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</si>
  <si>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</si>
  <si>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</si>
  <si>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</si>
  <si>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</si>
  <si>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</si>
  <si>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</si>
  <si>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</si>
  <si>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</si>
  <si>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</si>
  <si>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</si>
  <si>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</si>
  <si>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</si>
  <si>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</si>
  <si>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</si>
  <si>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</si>
  <si>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</si>
  <si>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</si>
  <si>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</si>
  <si>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</si>
  <si>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</si>
  <si>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</si>
  <si>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</si>
  <si>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</si>
  <si>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</si>
  <si>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</si>
  <si>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</si>
  <si>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</si>
  <si>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</si>
  <si>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</si>
  <si>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</si>
  <si>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</si>
  <si>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</si>
  <si>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</si>
  <si>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</si>
  <si>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</si>
  <si>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</si>
  <si>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</si>
  <si>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</si>
  <si>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</si>
  <si>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</si>
  <si>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</si>
  <si>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</si>
  <si>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</si>
  <si>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</si>
  <si>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</si>
  <si>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</si>
  <si>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</si>
  <si>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</si>
  <si>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</si>
  <si>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</si>
  <si>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</si>
  <si>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</si>
  <si>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</si>
  <si>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</si>
  <si>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</si>
  <si>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</si>
  <si>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</si>
  <si>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</si>
  <si>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</si>
  <si>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</si>
  <si>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</si>
  <si>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</si>
  <si>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</si>
  <si>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</si>
  <si>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</si>
  <si>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</si>
  <si>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</si>
  <si>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</si>
  <si>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</si>
  <si>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</si>
  <si>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</si>
  <si>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</si>
  <si>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</si>
  <si>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</si>
  <si>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</si>
  <si>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</si>
  <si>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</si>
  <si>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</si>
  <si>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</si>
  <si>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</si>
  <si>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</si>
  <si>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</si>
  <si>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</si>
  <si>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</si>
  <si>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</si>
  <si>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</si>
  <si>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</si>
  <si>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</si>
  <si>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</si>
  <si>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</si>
  <si>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</si>
  <si>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</si>
  <si>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</si>
  <si>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</si>
  <si>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</si>
  <si>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</si>
  <si>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</si>
  <si>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</si>
  <si>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</si>
  <si>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</si>
  <si>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</si>
  <si>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</si>
  <si>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</si>
  <si>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</si>
  <si>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</si>
  <si>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</si>
  <si>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</si>
  <si>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</si>
  <si>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</si>
  <si>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</si>
  <si>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</si>
  <si>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</si>
  <si>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</si>
  <si>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</si>
  <si>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</si>
  <si>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</si>
  <si>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</si>
  <si>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</si>
  <si>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</si>
  <si>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</si>
  <si>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</si>
  <si>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</si>
  <si>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</si>
  <si>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</si>
  <si>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</si>
  <si>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</si>
  <si>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</si>
  <si>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</si>
  <si>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</si>
  <si>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</si>
  <si>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</si>
  <si>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</si>
  <si>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</si>
  <si>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</si>
  <si>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</si>
  <si>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</si>
  <si>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</si>
  <si>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</si>
  <si>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</si>
  <si>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</si>
  <si>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</si>
  <si>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</si>
  <si>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</si>
  <si>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</si>
  <si>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</si>
  <si>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</si>
  <si>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</si>
  <si>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</si>
  <si>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</si>
  <si>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</si>
  <si>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</si>
  <si>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</si>
  <si>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</si>
  <si>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</si>
  <si>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</si>
  <si>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</si>
  <si>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</si>
  <si>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</si>
  <si>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</si>
  <si>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</si>
  <si>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</si>
  <si>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</si>
  <si>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</si>
  <si>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</si>
  <si>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</si>
  <si>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</si>
  <si>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</si>
  <si>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</si>
  <si>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</si>
  <si>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</si>
  <si>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</si>
  <si>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</si>
  <si>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</si>
  <si>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</si>
  <si>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</si>
  <si>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</si>
  <si>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</si>
  <si>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</si>
  <si>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</si>
  <si>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</si>
  <si>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</si>
  <si>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</si>
  <si>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</si>
  <si>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</si>
  <si>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</si>
  <si>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</si>
  <si>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</si>
  <si>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</si>
  <si>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</si>
  <si>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</si>
  <si>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</si>
  <si>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</si>
  <si>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</si>
  <si>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</si>
  <si>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</si>
  <si>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</si>
  <si>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</si>
  <si>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</si>
  <si>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</si>
  <si>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</si>
  <si>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</si>
  <si>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</si>
  <si>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</si>
  <si>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</si>
  <si>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</si>
  <si>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</si>
  <si>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</si>
  <si>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</si>
  <si>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</si>
  <si>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</si>
  <si>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</si>
  <si>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</si>
  <si>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</si>
  <si>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</si>
  <si>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</si>
  <si>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</si>
  <si>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</si>
  <si>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</si>
  <si>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</si>
  <si>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</si>
  <si>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</si>
  <si>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</si>
  <si>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</si>
  <si>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</si>
  <si>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</si>
  <si>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</si>
  <si>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</si>
  <si>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</si>
  <si>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</si>
  <si>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</si>
  <si>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</si>
  <si>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</si>
  <si>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</si>
  <si>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</si>
  <si>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</si>
  <si>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</si>
  <si>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</si>
  <si>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</si>
  <si>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</si>
  <si>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</si>
  <si>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</si>
  <si>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</si>
  <si>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</si>
  <si>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</si>
  <si>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</si>
  <si>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</si>
  <si>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</si>
  <si>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</si>
  <si>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</si>
  <si>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</si>
  <si>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</si>
  <si>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</si>
  <si>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</si>
  <si>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</si>
  <si>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</si>
  <si>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</si>
  <si>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</si>
  <si>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</si>
  <si>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</si>
  <si>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</si>
  <si>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</si>
  <si>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</si>
  <si>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</si>
  <si>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</si>
  <si>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</si>
  <si>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</si>
  <si>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</si>
  <si>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</si>
  <si>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</si>
  <si>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</si>
  <si>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</si>
  <si>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</si>
  <si>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</si>
  <si>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</si>
  <si>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</si>
  <si>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</si>
  <si>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</si>
  <si>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</si>
  <si>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</si>
  <si>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</si>
  <si>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</si>
  <si>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</si>
  <si>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</si>
  <si>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</si>
  <si>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</si>
  <si>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</si>
  <si>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</si>
  <si>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</si>
  <si>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</si>
  <si>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</si>
  <si>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</si>
  <si>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</si>
  <si>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</si>
  <si>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</si>
  <si>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</si>
  <si>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</si>
  <si>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</si>
  <si>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</si>
  <si>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</si>
  <si>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</si>
  <si>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</si>
  <si>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</si>
  <si>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</si>
  <si>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</si>
  <si>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</si>
  <si>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</si>
  <si>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</si>
  <si>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</si>
  <si>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</si>
  <si>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</si>
  <si>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</si>
  <si>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</si>
  <si>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</si>
  <si>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</si>
  <si>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</si>
  <si>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</si>
  <si>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</si>
  <si>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</si>
  <si>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</si>
  <si>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</si>
  <si>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</si>
  <si>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</si>
  <si>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</si>
  <si>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</si>
  <si>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</si>
  <si>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</si>
  <si>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</si>
  <si>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</si>
  <si>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</si>
  <si>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</si>
  <si>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</si>
  <si>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</si>
  <si>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</si>
  <si>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</si>
  <si>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</si>
  <si>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</si>
  <si>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</si>
  <si>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</si>
  <si>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</si>
  <si>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</si>
  <si>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</si>
  <si>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</si>
  <si>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</si>
  <si>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</si>
  <si>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</si>
  <si>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</si>
  <si>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</si>
  <si>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</si>
  <si>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</si>
  <si>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</si>
  <si>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</si>
  <si>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</si>
  <si>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</si>
  <si>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</si>
  <si>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</si>
  <si>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</si>
  <si>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</si>
  <si>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</si>
  <si>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</si>
  <si>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</si>
  <si>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</si>
  <si>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</si>
  <si>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</si>
  <si>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</si>
  <si>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</si>
  <si>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</si>
  <si>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</si>
  <si>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</si>
  <si>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</si>
  <si>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</si>
  <si>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</si>
  <si>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</si>
  <si>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</si>
  <si>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</si>
  <si>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</si>
  <si>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</si>
  <si>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</si>
  <si>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</si>
  <si>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</si>
  <si>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</si>
  <si>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</si>
  <si>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</si>
  <si>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</si>
  <si>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</si>
  <si>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</si>
  <si>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</si>
  <si>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</si>
  <si>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</si>
  <si>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</si>
  <si>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</si>
  <si>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</si>
  <si>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</si>
  <si>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</si>
  <si>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</si>
  <si>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</si>
  <si>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</si>
  <si>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</si>
  <si>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</si>
  <si>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</si>
  <si>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</si>
  <si>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</si>
  <si>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</si>
  <si>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</si>
  <si>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</si>
  <si>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</si>
  <si>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</si>
  <si>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</si>
  <si>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</si>
  <si>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</si>
  <si>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</si>
  <si>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</si>
  <si>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</si>
  <si>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</si>
  <si>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</si>
  <si>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</si>
  <si>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</si>
  <si>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</si>
  <si>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</si>
  <si>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</si>
  <si>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</si>
  <si>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</si>
  <si>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</si>
  <si>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</si>
  <si>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</si>
  <si>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</si>
  <si>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</si>
  <si>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</si>
  <si>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</si>
  <si>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</si>
  <si>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</si>
  <si>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</si>
  <si>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</si>
  <si>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</si>
  <si>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</si>
  <si>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</si>
  <si>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</si>
  <si>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</si>
  <si>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</si>
  <si>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</si>
  <si>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</si>
  <si>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</si>
  <si>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</si>
  <si>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</si>
  <si>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</si>
  <si>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</si>
  <si>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</si>
  <si>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</si>
  <si>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</si>
  <si>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</si>
  <si>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</si>
  <si>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</si>
  <si>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</si>
  <si>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</si>
  <si>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</si>
  <si>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</si>
  <si>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</si>
  <si>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</si>
  <si>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</si>
  <si>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</si>
  <si>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</si>
  <si>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</si>
  <si>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</si>
  <si>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</si>
  <si>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</si>
  <si>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</si>
  <si>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</si>
  <si>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</si>
  <si>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</si>
  <si>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</si>
  <si>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</si>
  <si>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</si>
  <si>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</si>
  <si>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</si>
  <si>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</si>
  <si>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</si>
  <si>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</si>
  <si>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</si>
  <si>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</si>
  <si>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</si>
  <si>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</si>
  <si>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</si>
  <si>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</si>
  <si>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</si>
  <si>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</si>
  <si>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</si>
  <si>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</si>
  <si>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</si>
  <si>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</si>
  <si>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</si>
  <si>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</si>
  <si>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</si>
  <si>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</si>
  <si>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</si>
  <si>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</si>
  <si>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</si>
  <si>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</si>
  <si>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</si>
  <si>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</si>
  <si>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</si>
  <si>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</si>
  <si>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</si>
  <si>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</si>
  <si>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</si>
  <si>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</si>
  <si>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</si>
  <si>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</si>
  <si>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</si>
  <si>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</si>
  <si>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</si>
  <si>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</si>
  <si>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</si>
  <si>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</si>
  <si>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</si>
  <si>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</si>
  <si>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</si>
  <si>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</si>
  <si>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</si>
  <si>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</si>
  <si>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</si>
  <si>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</si>
  <si>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</si>
  <si>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</si>
  <si>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</si>
  <si>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</si>
  <si>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</si>
  <si>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</si>
  <si>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</si>
  <si>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</si>
  <si>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</si>
  <si>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</si>
  <si>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</si>
  <si>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</si>
  <si>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</si>
  <si>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</si>
  <si>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</si>
  <si>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</si>
  <si>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</si>
  <si>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</si>
  <si>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</si>
  <si>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</si>
  <si>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</si>
  <si>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</si>
  <si>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</si>
  <si>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</si>
  <si>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</si>
  <si>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</si>
  <si>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</si>
  <si>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</si>
  <si>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</si>
  <si>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</si>
  <si>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</si>
  <si>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</si>
  <si>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</si>
  <si>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</si>
  <si>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</si>
  <si>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</si>
  <si>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</si>
  <si>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</si>
  <si>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</si>
  <si>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</si>
  <si>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</si>
  <si>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</si>
  <si>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</si>
  <si>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</si>
  <si>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</si>
  <si>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</si>
  <si>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</si>
  <si>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</si>
  <si>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</si>
  <si>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</si>
  <si>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</si>
  <si>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</si>
  <si>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</si>
  <si>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</si>
  <si>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</si>
  <si>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</si>
  <si>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</si>
  <si>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</si>
  <si>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</si>
  <si>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</si>
  <si>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</si>
  <si>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</si>
  <si>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</si>
  <si>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</si>
  <si>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</si>
  <si>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</si>
  <si>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</si>
  <si>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</si>
  <si>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</si>
  <si>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</si>
  <si>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</si>
  <si>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</si>
  <si>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</si>
  <si>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</si>
  <si>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</si>
  <si>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</si>
  <si>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</si>
  <si>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</si>
  <si>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</si>
  <si>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</si>
  <si>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</si>
  <si>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</si>
  <si>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</si>
  <si>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</si>
  <si>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</si>
  <si>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</si>
  <si>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</si>
  <si>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</si>
  <si>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</si>
  <si>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</si>
  <si>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</si>
  <si>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</si>
  <si>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</si>
  <si>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</si>
  <si>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</si>
  <si>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</si>
  <si>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</si>
  <si>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</si>
  <si>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</si>
  <si>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</si>
  <si>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</si>
  <si>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</si>
  <si>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</si>
  <si>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</si>
  <si>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</si>
  <si>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</si>
  <si>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</si>
  <si>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</si>
  <si>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</si>
  <si>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</si>
  <si>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</si>
  <si>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</si>
  <si>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</si>
  <si>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</si>
  <si>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</si>
  <si>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</si>
  <si>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</si>
  <si>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</si>
  <si>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</si>
  <si>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</si>
  <si>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</si>
  <si>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</si>
  <si>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</si>
  <si>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</si>
  <si>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</si>
  <si>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</si>
  <si>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</si>
  <si>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</si>
  <si>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</si>
  <si>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</si>
  <si>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</si>
  <si>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</si>
  <si>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</si>
  <si>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</si>
  <si>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</si>
  <si>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</si>
  <si>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</si>
  <si>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</si>
  <si>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</si>
  <si>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</si>
  <si>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</si>
  <si>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</si>
  <si>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</si>
  <si>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</si>
  <si>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</si>
  <si>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</si>
  <si>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</si>
  <si>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</si>
  <si>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</si>
  <si>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</si>
  <si>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</si>
  <si>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</si>
  <si>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</si>
  <si>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</si>
  <si>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</si>
  <si>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</si>
  <si>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</si>
  <si>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</si>
  <si>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</si>
  <si>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</si>
  <si>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</si>
  <si>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</si>
  <si>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</si>
  <si>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</si>
  <si>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</si>
  <si>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</si>
  <si>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</si>
  <si>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</si>
  <si>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</si>
  <si>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</si>
  <si>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</si>
  <si>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</si>
  <si>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</si>
  <si>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</si>
  <si>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</si>
  <si>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</si>
  <si>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</si>
  <si>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</si>
  <si>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</si>
  <si>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</si>
  <si>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</si>
  <si>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</si>
  <si>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</si>
  <si>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</si>
  <si>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</si>
  <si>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</si>
  <si>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</si>
  <si>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</si>
  <si>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</si>
  <si>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</si>
  <si>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</si>
  <si>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</si>
  <si>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</si>
  <si>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</si>
  <si>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</si>
  <si>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</si>
  <si>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</si>
  <si>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</si>
  <si>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</si>
  <si>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</si>
  <si>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</si>
  <si>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</si>
  <si>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</si>
  <si>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</si>
  <si>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</si>
  <si>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</si>
  <si>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</si>
  <si>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</si>
  <si>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</si>
  <si>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</si>
  <si>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</si>
  <si>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</si>
  <si>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</si>
  <si>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</si>
  <si>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</si>
  <si>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</si>
  <si>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</si>
  <si>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</si>
  <si>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</si>
  <si>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</si>
  <si>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</si>
  <si>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</si>
  <si>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</si>
  <si>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</si>
  <si>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</si>
  <si>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</si>
  <si>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</si>
  <si>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</si>
  <si>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</si>
  <si>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</si>
  <si>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</si>
  <si>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</si>
  <si>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</si>
  <si>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</si>
  <si>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</si>
  <si>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</si>
  <si>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</si>
  <si>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</si>
  <si>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</si>
  <si>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</si>
  <si>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</si>
  <si>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</si>
  <si>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</si>
  <si>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</si>
  <si>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</si>
  <si>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</si>
  <si>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</si>
  <si>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</si>
  <si>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</si>
  <si>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</si>
  <si>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</si>
  <si>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</si>
  <si>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</si>
  <si>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</si>
  <si>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</si>
  <si>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</si>
  <si>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</si>
  <si>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</si>
  <si>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</si>
  <si>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</si>
  <si>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</si>
  <si>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</si>
  <si>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</si>
  <si>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</si>
  <si>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</si>
  <si>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</si>
  <si>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</si>
  <si>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</si>
  <si>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</si>
  <si>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</si>
  <si>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</si>
  <si>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</si>
  <si>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</si>
  <si>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</si>
  <si>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</si>
  <si>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</si>
  <si>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</si>
  <si>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</si>
  <si>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</si>
  <si>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</si>
  <si>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</si>
  <si>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</si>
  <si>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</si>
  <si>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</si>
  <si>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</si>
  <si>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</si>
  <si>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</si>
  <si>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</si>
  <si>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</si>
  <si>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</si>
  <si>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</si>
  <si>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</si>
  <si>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</si>
  <si>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</si>
  <si>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</si>
  <si>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</si>
  <si>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</si>
  <si>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</si>
  <si>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</si>
  <si>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</si>
  <si>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</si>
  <si>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</si>
  <si>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</si>
  <si>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</si>
  <si>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</si>
  <si>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</si>
  <si>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</si>
  <si>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</si>
  <si>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</si>
  <si>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</si>
  <si>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</si>
  <si>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</si>
  <si>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</si>
  <si>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</si>
  <si>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</si>
  <si>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</si>
  <si>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</si>
  <si>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</si>
  <si>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</si>
  <si>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</si>
  <si>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</si>
  <si>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</si>
  <si>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</si>
  <si>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</si>
  <si>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</si>
  <si>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</si>
  <si>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</si>
  <si>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</si>
  <si>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</si>
  <si>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</si>
  <si>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</si>
  <si>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</si>
  <si>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</si>
  <si>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</si>
  <si>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</si>
  <si>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</si>
  <si>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</si>
  <si>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</si>
  <si>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</si>
  <si>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</si>
  <si>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</si>
  <si>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</si>
  <si>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</si>
  <si>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</si>
  <si>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</si>
  <si>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</si>
  <si>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</si>
  <si>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</si>
  <si>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</si>
  <si>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</si>
  <si>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</si>
  <si>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</si>
  <si>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</si>
  <si>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</si>
  <si>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</si>
  <si>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</si>
  <si>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</si>
  <si>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</si>
  <si>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</si>
  <si>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</si>
  <si>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</si>
  <si>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</si>
  <si>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</si>
  <si>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</si>
  <si>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</si>
  <si>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</si>
  <si>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</si>
  <si>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</si>
  <si>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</si>
  <si>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</si>
  <si>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</si>
  <si>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</si>
  <si>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</si>
  <si>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</si>
  <si>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</si>
  <si>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</si>
  <si>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</si>
  <si>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</si>
  <si>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</si>
  <si>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</si>
  <si>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</si>
  <si>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</si>
  <si>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</si>
  <si>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</si>
  <si>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</si>
  <si>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</si>
  <si>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</si>
  <si>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</si>
  <si>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</si>
  <si>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</si>
  <si>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</si>
  <si>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</si>
  <si>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</si>
  <si>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</si>
  <si>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</si>
  <si>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</si>
  <si>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</si>
  <si>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</si>
  <si>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</si>
  <si>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</si>
  <si>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</si>
  <si>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</si>
  <si>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</si>
  <si>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</si>
  <si>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</si>
  <si>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</si>
  <si>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</si>
  <si>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</si>
  <si>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</si>
  <si>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</si>
  <si>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</si>
  <si>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</si>
  <si>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</si>
  <si>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</si>
  <si>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</si>
  <si>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</si>
  <si>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</si>
  <si>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</si>
  <si>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</si>
  <si>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</si>
  <si>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</si>
  <si>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</si>
  <si>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</si>
  <si>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</si>
  <si>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</si>
  <si>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</si>
  <si>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</si>
  <si>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</si>
  <si>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</si>
  <si>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</si>
  <si>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</si>
  <si>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</si>
  <si>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</si>
  <si>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</si>
  <si>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</si>
  <si>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</si>
  <si>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</si>
  <si>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</si>
  <si>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</si>
  <si>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</si>
  <si>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</si>
  <si>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</si>
  <si>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</si>
  <si>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</si>
  <si>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</si>
  <si>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</si>
  <si>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</si>
  <si>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</si>
  <si>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</si>
  <si>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</si>
  <si>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</si>
  <si>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</si>
  <si>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</si>
  <si>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</si>
  <si>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</si>
  <si>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</si>
  <si>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</si>
  <si>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</si>
  <si>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</si>
  <si>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</si>
  <si>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</si>
  <si>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</si>
  <si>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</si>
  <si>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</si>
  <si>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</si>
  <si>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</si>
  <si>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</si>
  <si>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</si>
  <si>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</si>
  <si>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</si>
  <si>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</si>
  <si>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</si>
  <si>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</si>
  <si>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</si>
  <si>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</si>
  <si>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</si>
  <si>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</si>
  <si>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</si>
  <si>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</si>
  <si>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</si>
  <si>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</si>
  <si>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</si>
  <si>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</si>
  <si>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</si>
  <si>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</si>
  <si>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</si>
  <si>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</si>
  <si>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</si>
  <si>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</si>
  <si>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</si>
  <si>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</si>
  <si>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</si>
  <si>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</si>
  <si>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</si>
  <si>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</si>
  <si>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</si>
  <si>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</si>
  <si>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</si>
  <si>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</si>
  <si>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</si>
  <si>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</si>
  <si>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</si>
  <si>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</si>
  <si>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</si>
  <si>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</si>
  <si>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</si>
  <si>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</si>
  <si>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</si>
  <si>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</si>
  <si>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</si>
  <si>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</si>
  <si>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</si>
  <si>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</si>
  <si>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</si>
  <si>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</si>
  <si>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</si>
  <si>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</si>
  <si>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</si>
  <si>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</si>
  <si>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</si>
  <si>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</si>
  <si>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</si>
  <si>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</si>
  <si>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</si>
  <si>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</si>
  <si>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</si>
  <si>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</si>
  <si>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</si>
  <si>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</si>
  <si>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</si>
  <si>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</si>
  <si>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</si>
  <si>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</si>
  <si>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</si>
  <si>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</si>
  <si>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</si>
  <si>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</si>
  <si>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</si>
  <si>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</si>
  <si>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</si>
  <si>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</si>
  <si>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</si>
  <si>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</si>
  <si>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</si>
  <si>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</si>
  <si>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</si>
  <si>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</si>
  <si>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</si>
  <si>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</si>
  <si>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</si>
  <si>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</si>
  <si>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</si>
  <si>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</si>
  <si>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</si>
  <si>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</si>
  <si>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</si>
  <si>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</si>
  <si>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</si>
  <si>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</si>
  <si>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</si>
  <si>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</si>
  <si>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</si>
  <si>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</si>
  <si>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</si>
  <si>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</si>
  <si>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</si>
  <si>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</si>
  <si>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</si>
  <si>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</si>
  <si>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</si>
  <si>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</si>
  <si>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</si>
  <si>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</si>
  <si>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</si>
  <si>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</si>
  <si>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</si>
  <si>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</si>
  <si>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</si>
  <si>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</si>
  <si>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</si>
  <si>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</si>
  <si>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</si>
  <si>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</si>
  <si>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</si>
  <si>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</si>
  <si>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</si>
  <si>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</si>
  <si>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</si>
  <si>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</si>
  <si>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</si>
  <si>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</si>
  <si>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</si>
  <si>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</si>
  <si>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</si>
  <si>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</si>
  <si>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</si>
  <si>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</si>
  <si>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</si>
  <si>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</si>
  <si>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</si>
  <si>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</si>
  <si>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</si>
  <si>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</si>
  <si>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</si>
  <si>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</si>
  <si>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</si>
  <si>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</si>
  <si>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</si>
  <si>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</si>
  <si>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</si>
  <si>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</si>
  <si>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</si>
  <si>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</si>
  <si>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</si>
  <si>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</si>
  <si>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</si>
  <si>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</si>
  <si>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</si>
  <si>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</si>
  <si>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</si>
  <si>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</si>
  <si>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</si>
  <si>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</si>
  <si>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</si>
  <si>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</si>
  <si>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</si>
  <si>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</si>
  <si>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</si>
  <si>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</si>
  <si>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</si>
  <si>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</si>
  <si>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</si>
  <si>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</si>
  <si>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</si>
  <si>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</si>
  <si>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</si>
  <si>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</si>
  <si>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</si>
  <si>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</si>
  <si>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</si>
  <si>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</si>
  <si>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</si>
  <si>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</si>
  <si>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</si>
  <si>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</si>
  <si>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</si>
  <si>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</si>
  <si>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</si>
  <si>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</si>
  <si>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</si>
  <si>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</si>
  <si>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</si>
  <si>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</si>
  <si>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</si>
  <si>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</si>
  <si>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</si>
  <si>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</si>
  <si>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</si>
  <si>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</si>
  <si>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</si>
  <si>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</si>
  <si>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</si>
  <si>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</si>
  <si>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</si>
  <si>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</si>
  <si>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</si>
  <si>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</si>
  <si>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</si>
  <si>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</si>
  <si>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</si>
  <si>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</si>
  <si>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</si>
  <si>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</si>
  <si>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</si>
  <si>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</si>
  <si>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</si>
  <si>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</si>
  <si>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</si>
  <si>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</si>
  <si>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</si>
  <si>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</si>
  <si>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</si>
  <si>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</si>
  <si>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</si>
  <si>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</si>
  <si>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</si>
  <si>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</si>
  <si>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</si>
  <si>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</si>
  <si>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</si>
  <si>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</si>
  <si>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</si>
  <si>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</si>
  <si>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</si>
  <si>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</si>
  <si>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</si>
  <si>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</si>
  <si>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</si>
  <si>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</si>
  <si>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</si>
  <si>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</si>
  <si>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</si>
  <si>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</si>
  <si>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</si>
  <si>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</si>
  <si>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</si>
  <si>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</si>
  <si>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</si>
  <si>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</si>
  <si>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</si>
  <si>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</si>
  <si>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</si>
  <si>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</si>
  <si>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</si>
  <si>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</si>
  <si>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</si>
  <si>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</si>
  <si>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</si>
  <si>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</si>
  <si>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</si>
  <si>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</si>
  <si>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</si>
  <si>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</si>
  <si>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</si>
  <si>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</si>
  <si>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</si>
  <si>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</si>
  <si>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</si>
  <si>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</si>
  <si>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</si>
  <si>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</si>
  <si>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</si>
  <si>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</si>
  <si>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</si>
  <si>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</si>
  <si>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</si>
  <si>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</si>
  <si>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</si>
  <si>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</si>
  <si>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</si>
  <si>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</si>
  <si>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</si>
  <si>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</si>
  <si>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</si>
  <si>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</si>
  <si>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</si>
  <si>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</si>
  <si>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</si>
  <si>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</si>
  <si>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</si>
  <si>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</si>
  <si>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</si>
  <si>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</si>
  <si>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</si>
  <si>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</si>
  <si>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</si>
  <si>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</si>
  <si>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</si>
  <si>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</si>
  <si>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</si>
  <si>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</si>
  <si>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</si>
  <si>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</si>
  <si>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</si>
  <si>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</si>
  <si>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</si>
  <si>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</si>
  <si>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</si>
  <si>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</si>
  <si>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</si>
  <si>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</si>
  <si>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</si>
  <si>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</si>
  <si>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</si>
  <si>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</si>
  <si>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</si>
  <si>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</si>
  <si>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</si>
  <si>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</si>
  <si>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</si>
  <si>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</si>
  <si>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</si>
  <si>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</si>
  <si>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</si>
  <si>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</si>
  <si>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</si>
  <si>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</si>
  <si>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</si>
  <si>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</si>
  <si>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</si>
  <si>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</si>
  <si>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</si>
  <si>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</si>
  <si>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</si>
  <si>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</si>
  <si>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</si>
  <si>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</si>
  <si>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</si>
  <si>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</si>
  <si>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</si>
  <si>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</si>
  <si>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</si>
  <si>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</si>
  <si>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</si>
  <si>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</si>
  <si>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</si>
  <si>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</si>
  <si>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</si>
  <si>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</si>
  <si>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</si>
  <si>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</si>
  <si>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</si>
  <si>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</si>
  <si>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</si>
  <si>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</si>
  <si>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</si>
  <si>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</si>
  <si>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</si>
  <si>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</si>
  <si>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</si>
  <si>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</si>
  <si>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</si>
  <si>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</si>
  <si>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</si>
  <si>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</si>
  <si>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</si>
  <si>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</si>
  <si>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</si>
  <si>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</si>
  <si>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</si>
  <si>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</si>
  <si>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</si>
  <si>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</si>
  <si>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</si>
  <si>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</si>
  <si>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</si>
  <si>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</si>
  <si>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</si>
  <si>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</si>
  <si>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</si>
  <si>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</si>
  <si>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</si>
  <si>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</si>
  <si>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</si>
  <si>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</si>
  <si>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</si>
  <si>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</si>
  <si>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</si>
  <si>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</si>
  <si>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</si>
  <si>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</si>
  <si>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</si>
  <si>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</si>
  <si>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</si>
  <si>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</si>
  <si>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</si>
  <si>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</si>
  <si>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</si>
  <si>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</si>
  <si>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</si>
  <si>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</si>
  <si>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</si>
  <si>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</si>
  <si>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</si>
  <si>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</si>
  <si>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</si>
  <si>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</si>
  <si>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</si>
  <si>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</si>
  <si>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</si>
  <si>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</si>
  <si>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</si>
  <si>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</si>
  <si>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</si>
  <si>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</si>
  <si>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</si>
  <si>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</si>
  <si>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</si>
  <si>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</si>
  <si>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</si>
  <si>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</si>
  <si>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</si>
  <si>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</si>
  <si>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</si>
  <si>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</si>
  <si>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</si>
  <si>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</si>
  <si>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</si>
  <si>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</si>
  <si>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</si>
  <si>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</si>
  <si>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</si>
  <si>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</si>
  <si>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</si>
  <si>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</si>
  <si>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</si>
  <si>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</si>
  <si>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</si>
  <si>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</si>
  <si>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</si>
  <si>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</si>
  <si>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</si>
  <si>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</si>
  <si>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</si>
  <si>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</si>
  <si>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</si>
  <si>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</si>
  <si>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</si>
  <si>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</si>
  <si>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</si>
  <si>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</si>
  <si>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</si>
  <si>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</si>
  <si>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</si>
  <si>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</si>
  <si>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</si>
  <si>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</si>
  <si>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</si>
  <si>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</si>
  <si>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</si>
  <si>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</si>
  <si>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</si>
  <si>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</si>
  <si>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</si>
  <si>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</si>
  <si>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</si>
  <si>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</si>
  <si>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</si>
  <si>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</si>
  <si>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</si>
  <si>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</si>
  <si>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</si>
  <si>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</si>
  <si>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</si>
  <si>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</si>
  <si>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</si>
  <si>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</si>
  <si>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</si>
  <si>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</si>
  <si>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</si>
  <si>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</si>
  <si>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</si>
  <si>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</si>
  <si>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</si>
  <si>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</si>
  <si>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</si>
  <si>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</si>
  <si>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</si>
  <si>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</si>
  <si>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</si>
  <si>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</si>
  <si>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</si>
  <si>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</si>
  <si>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</si>
  <si>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</si>
  <si>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</si>
  <si>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</si>
  <si>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</si>
  <si>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</si>
  <si>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</si>
  <si>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</si>
  <si>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</si>
  <si>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</si>
  <si>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</si>
  <si>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</si>
  <si>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</si>
  <si>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</si>
  <si>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</si>
  <si>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</si>
  <si>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</si>
  <si>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</si>
  <si>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</si>
  <si>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</si>
  <si>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</si>
  <si>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</si>
  <si>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</si>
  <si>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</si>
  <si>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</si>
  <si>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</si>
  <si>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</si>
  <si>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</si>
  <si>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</si>
  <si>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</si>
  <si>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</si>
  <si>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</si>
  <si>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</si>
  <si>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</si>
  <si>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</si>
  <si>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</si>
  <si>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</si>
  <si>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</si>
  <si>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</si>
  <si>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</si>
  <si>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</si>
  <si>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</si>
  <si>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</si>
  <si>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</si>
  <si>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</si>
  <si>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</si>
  <si>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</si>
  <si>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</si>
  <si>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</si>
  <si>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</si>
  <si>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</si>
  <si>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</si>
  <si>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</si>
  <si>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</si>
  <si>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</si>
  <si>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</si>
  <si>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</si>
  <si>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</si>
  <si>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</si>
  <si>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</si>
  <si>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</si>
  <si>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</si>
  <si>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</si>
  <si>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</si>
  <si>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</si>
  <si>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</si>
  <si>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</si>
  <si>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</si>
  <si>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</si>
  <si>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</si>
  <si>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</si>
  <si>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</si>
  <si>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</si>
  <si>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</si>
  <si>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</si>
  <si>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</si>
  <si>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</si>
  <si>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</si>
  <si>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</si>
  <si>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</si>
  <si>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</si>
  <si>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</si>
  <si>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</si>
  <si>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</si>
  <si>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</si>
  <si>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</si>
  <si>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</si>
  <si>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</si>
  <si>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</si>
  <si>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</si>
  <si>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</si>
  <si>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</si>
  <si>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</si>
  <si>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</si>
  <si>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</si>
  <si>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</si>
  <si>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</si>
  <si>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</si>
  <si>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</si>
  <si>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</si>
  <si>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</si>
  <si>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</si>
  <si>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</si>
  <si>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</si>
  <si>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</si>
  <si>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</si>
  <si>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</si>
  <si>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</si>
  <si>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</si>
  <si>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</si>
  <si>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</si>
  <si>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</si>
  <si>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</si>
  <si>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</si>
  <si>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</si>
  <si>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</si>
  <si>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</si>
  <si>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</si>
  <si>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</si>
  <si>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</si>
  <si>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</si>
  <si>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</si>
  <si>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</si>
  <si>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</si>
  <si>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</si>
  <si>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</si>
  <si>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</si>
  <si>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</si>
  <si>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</si>
  <si>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</si>
  <si>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</si>
  <si>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</si>
  <si>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</si>
  <si>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</si>
  <si>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</si>
  <si>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</si>
  <si>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</si>
  <si>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</si>
  <si>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</si>
  <si>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</si>
  <si>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</si>
  <si>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</si>
  <si>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</si>
  <si>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</si>
  <si>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</si>
  <si>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</si>
  <si>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</si>
  <si>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</si>
  <si>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</si>
  <si>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</si>
  <si>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</si>
  <si>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</si>
  <si>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</si>
  <si>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</si>
  <si>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</si>
  <si>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</si>
  <si>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</si>
  <si>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</si>
  <si>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</si>
  <si>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</si>
  <si>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</si>
  <si>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</si>
  <si>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</si>
  <si>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</si>
  <si>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</si>
  <si>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</si>
  <si>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</si>
  <si>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</si>
  <si>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</si>
  <si>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</si>
  <si>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</si>
  <si>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</si>
  <si>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</si>
  <si>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</si>
  <si>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</si>
  <si>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</si>
  <si>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</si>
  <si>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</si>
  <si>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</si>
  <si>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</si>
  <si>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</si>
  <si>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</si>
  <si>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</si>
  <si>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</si>
  <si>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</si>
  <si>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</si>
  <si>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</si>
  <si>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</si>
  <si>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</si>
  <si>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</si>
  <si>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</si>
  <si>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</si>
  <si>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</si>
  <si>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</si>
  <si>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</si>
  <si>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</si>
  <si>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</si>
  <si>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</si>
  <si>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</si>
  <si>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</si>
  <si>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</si>
  <si>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</si>
  <si>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</si>
  <si>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</si>
  <si>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</si>
  <si>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</si>
  <si>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</si>
  <si>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</si>
  <si>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</si>
  <si>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</si>
  <si>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</si>
  <si>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</si>
  <si>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</si>
  <si>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</si>
  <si>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</si>
  <si>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</si>
  <si>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</si>
  <si>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</si>
  <si>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</si>
  <si>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</si>
  <si>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</si>
  <si>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</si>
  <si>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</si>
  <si>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</si>
  <si>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</si>
  <si>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</si>
  <si>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</si>
  <si>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</si>
  <si>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</si>
  <si>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</si>
  <si>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</si>
  <si>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</si>
  <si>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</si>
  <si>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</si>
  <si>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</si>
  <si>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</si>
  <si>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</si>
  <si>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</si>
  <si>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</si>
  <si>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</si>
  <si>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</si>
  <si>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</si>
  <si>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</si>
  <si>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</si>
  <si>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</si>
  <si>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</si>
  <si>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</si>
  <si>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</si>
  <si>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</si>
  <si>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</si>
  <si>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</si>
  <si>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</si>
  <si>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</si>
  <si>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</si>
  <si>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</si>
  <si>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</si>
  <si>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</si>
  <si>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</si>
  <si>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</si>
  <si>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</si>
  <si>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</si>
  <si>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</si>
  <si>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</si>
  <si>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</si>
  <si>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</si>
  <si>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</si>
  <si>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</si>
  <si>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</si>
  <si>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</si>
  <si>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</si>
  <si>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</si>
  <si>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</si>
  <si>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</si>
  <si>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</si>
  <si>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</si>
  <si>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</si>
  <si>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</si>
  <si>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</si>
  <si>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</si>
  <si>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</si>
  <si>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</si>
  <si>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</si>
  <si>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</si>
  <si>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</si>
  <si>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</si>
  <si>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</si>
  <si>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</si>
  <si>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</si>
  <si>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</si>
  <si>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</si>
  <si>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</si>
  <si>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</si>
  <si>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</si>
  <si>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</si>
  <si>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</si>
  <si>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</si>
  <si>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</si>
  <si>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</si>
  <si>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</si>
  <si>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</si>
  <si>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</si>
  <si>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</si>
  <si>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</si>
  <si>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</si>
  <si>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</si>
  <si>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</si>
  <si>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</si>
  <si>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</si>
  <si>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</si>
  <si>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</si>
  <si>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</si>
  <si>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</si>
  <si>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</si>
  <si>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</si>
  <si>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</si>
  <si>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</si>
  <si>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</si>
  <si>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</si>
  <si>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</si>
  <si>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</si>
  <si>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</si>
  <si>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</si>
  <si>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</si>
  <si>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</si>
  <si>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</si>
  <si>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</si>
  <si>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</si>
  <si>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</si>
  <si>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</si>
  <si>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</si>
  <si>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</si>
  <si>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</si>
  <si>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</si>
  <si>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</si>
  <si>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</si>
  <si>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</si>
  <si>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</si>
  <si>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</si>
  <si>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</si>
  <si>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</si>
  <si>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</si>
  <si>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</si>
  <si>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</si>
  <si>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</si>
  <si>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</si>
  <si>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</si>
  <si>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</si>
  <si>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</si>
  <si>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</si>
  <si>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</si>
  <si>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</si>
  <si>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</si>
  <si>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</si>
  <si>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</si>
  <si>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</si>
  <si>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</si>
  <si>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</si>
  <si>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</si>
  <si>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</si>
  <si>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</si>
  <si>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</si>
  <si>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</si>
  <si>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</si>
  <si>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</si>
  <si>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</si>
  <si>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</si>
  <si>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</si>
  <si>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</si>
  <si>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</si>
  <si>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</si>
  <si>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</si>
  <si>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</si>
  <si>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</si>
  <si>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</si>
  <si>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</si>
  <si>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</si>
  <si>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</si>
  <si>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</si>
  <si>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</si>
  <si>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</si>
  <si>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</si>
  <si>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</si>
  <si>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</si>
  <si>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</si>
  <si>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</si>
  <si>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</si>
  <si>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</si>
  <si>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</si>
  <si>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</si>
  <si>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</si>
  <si>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</si>
  <si>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</si>
  <si>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</si>
  <si>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</si>
  <si>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</si>
  <si>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</si>
  <si>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</si>
  <si>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</si>
  <si>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</si>
  <si>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</si>
  <si>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</si>
  <si>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</si>
  <si>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</si>
  <si>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</si>
  <si>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</si>
  <si>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</si>
  <si>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</si>
  <si>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</si>
  <si>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</si>
  <si>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</si>
  <si>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</si>
  <si>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</si>
  <si>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</si>
  <si>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</si>
  <si>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</si>
  <si>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</si>
  <si>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</si>
  <si>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</si>
  <si>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</si>
  <si>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</si>
  <si>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</si>
  <si>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</si>
  <si>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</si>
  <si>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</si>
  <si>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</si>
  <si>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</si>
  <si>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</si>
  <si>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</si>
  <si>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</si>
  <si>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</si>
  <si>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</si>
  <si>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</si>
  <si>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</si>
  <si>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</si>
  <si>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</si>
  <si>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</si>
  <si>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</si>
  <si>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</si>
  <si>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</si>
  <si>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</si>
  <si>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</si>
  <si>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</si>
  <si>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</si>
  <si>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</si>
  <si>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</si>
  <si>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</si>
  <si>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</si>
  <si>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</si>
  <si>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</si>
  <si>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</si>
  <si>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</si>
  <si>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</si>
  <si>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</si>
  <si>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</si>
  <si>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</si>
  <si>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</si>
  <si>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</si>
  <si>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</si>
  <si>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</si>
  <si>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</si>
  <si>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</si>
  <si>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</si>
  <si>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</si>
  <si>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</si>
  <si>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</si>
  <si>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</si>
  <si>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</si>
  <si>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</si>
  <si>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</si>
  <si>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</si>
  <si>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</si>
  <si>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</si>
  <si>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</si>
  <si>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</si>
  <si>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</si>
  <si>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</si>
  <si>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</si>
  <si>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</si>
  <si>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</si>
  <si>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</si>
  <si>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</si>
  <si>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</si>
  <si>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</si>
  <si>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</si>
  <si>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</si>
  <si>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</si>
  <si>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</si>
  <si>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</si>
  <si>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</si>
  <si>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</si>
  <si>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</si>
  <si>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</si>
  <si>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</si>
  <si>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</si>
  <si>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</si>
  <si>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</si>
  <si>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</si>
  <si>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</si>
  <si>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</si>
  <si>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</si>
  <si>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</si>
  <si>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</si>
  <si>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</si>
  <si>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</si>
  <si>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</si>
  <si>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</si>
  <si>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</si>
  <si>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</si>
  <si>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</si>
  <si>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</si>
  <si>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</si>
  <si>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</si>
  <si>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</si>
  <si>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</si>
  <si>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</si>
  <si>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</si>
  <si>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</si>
  <si>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</si>
  <si>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</si>
  <si>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</si>
  <si>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</si>
  <si>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</si>
  <si>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</si>
  <si>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</si>
  <si>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</si>
  <si>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</si>
  <si>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</si>
  <si>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</si>
  <si>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</si>
  <si>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</si>
  <si>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</si>
  <si>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</si>
  <si>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</si>
  <si>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</si>
  <si>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</si>
  <si>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</si>
  <si>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</si>
  <si>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</si>
  <si>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</si>
  <si>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</si>
  <si>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</si>
  <si>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</si>
  <si>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</si>
  <si>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</si>
  <si>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</si>
  <si>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</si>
  <si>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</si>
  <si>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</si>
  <si>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</si>
  <si>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</si>
  <si>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</si>
  <si>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</si>
  <si>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</si>
  <si>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</si>
  <si>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</si>
  <si>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</si>
  <si>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</si>
  <si>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</si>
  <si>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</si>
  <si>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</si>
  <si>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</si>
  <si>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</si>
  <si>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</si>
  <si>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</si>
  <si>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</si>
  <si>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</si>
  <si>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</si>
  <si>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</si>
  <si>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</si>
  <si>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</si>
  <si>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</si>
  <si>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</si>
  <si>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</si>
  <si>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</si>
  <si>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</si>
  <si>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</si>
  <si>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</si>
  <si>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</si>
  <si>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</si>
  <si>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</si>
  <si>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</si>
  <si>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</si>
  <si>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</si>
  <si>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</si>
  <si>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</si>
  <si>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</si>
  <si>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</si>
  <si>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</si>
  <si>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</si>
  <si>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</si>
  <si>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</si>
  <si>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</si>
  <si>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</si>
  <si>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</si>
  <si>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</si>
  <si>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</si>
  <si>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</si>
  <si>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</si>
  <si>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</si>
  <si>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</si>
  <si>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</si>
  <si>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</si>
  <si>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</si>
  <si>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</si>
  <si>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</si>
  <si>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</si>
  <si>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</si>
  <si>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</si>
  <si>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</si>
  <si>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</si>
  <si>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</si>
  <si>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</si>
  <si>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</si>
  <si>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</si>
  <si>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</si>
  <si>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</si>
  <si>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</si>
  <si>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</si>
  <si>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</si>
  <si>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</si>
  <si>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</si>
  <si>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</si>
  <si>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</si>
  <si>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</si>
  <si>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</si>
  <si>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</si>
  <si>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</si>
  <si>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</si>
  <si>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</si>
  <si>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</si>
  <si>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</si>
  <si>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</si>
  <si>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</si>
  <si>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</si>
  <si>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</si>
  <si>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</si>
  <si>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</si>
  <si>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</si>
  <si>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</si>
  <si>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</si>
  <si>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</si>
  <si>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</si>
  <si>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</si>
  <si>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</si>
  <si>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</si>
  <si>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</si>
  <si>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</si>
  <si>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</si>
  <si>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</si>
  <si>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</si>
  <si>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</si>
  <si>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</si>
  <si>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</si>
  <si>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</si>
  <si>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</si>
  <si>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</si>
  <si>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</si>
  <si>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</si>
  <si>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</si>
  <si>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</si>
  <si>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</si>
  <si>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</si>
  <si>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</si>
  <si>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</si>
  <si>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</si>
  <si>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</si>
  <si>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</si>
  <si>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</si>
  <si>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</si>
  <si>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</si>
  <si>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</si>
  <si>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</si>
  <si>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</si>
  <si>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</si>
  <si>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</si>
  <si>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</si>
  <si>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</si>
  <si>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</si>
  <si>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</si>
  <si>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</si>
  <si>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</si>
  <si>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</si>
  <si>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</si>
  <si>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</si>
  <si>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</si>
  <si>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</si>
  <si>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</si>
  <si>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</si>
  <si>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</si>
  <si>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</si>
  <si>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</si>
  <si>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</si>
  <si>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</si>
  <si>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</si>
  <si>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</si>
  <si>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</si>
  <si>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</si>
  <si>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</si>
  <si>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</si>
  <si>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</si>
  <si>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</si>
  <si>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</si>
  <si>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</si>
  <si>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</si>
  <si>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</si>
  <si>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</si>
  <si>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</si>
  <si>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</si>
  <si>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</si>
  <si>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</si>
  <si>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</si>
  <si>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</si>
  <si>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</si>
  <si>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</si>
  <si>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</si>
  <si>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</si>
  <si>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</si>
  <si>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</si>
  <si>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</si>
  <si>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</si>
  <si>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</si>
  <si>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</si>
  <si>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</si>
  <si>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</si>
  <si>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</si>
  <si>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</si>
  <si>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</si>
  <si>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</si>
  <si>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</si>
  <si>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</si>
  <si>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</si>
  <si>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</si>
  <si>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</si>
  <si>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</si>
  <si>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</si>
  <si>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</si>
  <si>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</si>
  <si>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</si>
  <si>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</si>
  <si>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</si>
  <si>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</si>
  <si>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</si>
  <si>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</si>
  <si>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</si>
  <si>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</si>
  <si>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</si>
  <si>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</si>
  <si>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</si>
  <si>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</si>
  <si>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</si>
  <si>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</si>
  <si>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</si>
  <si>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</si>
  <si>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</si>
  <si>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</si>
  <si>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</si>
  <si>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</si>
  <si>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</si>
  <si>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</si>
  <si>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</si>
  <si>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</si>
  <si>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</si>
  <si>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</si>
  <si>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</si>
  <si>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</si>
  <si>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</si>
  <si>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</si>
  <si>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</si>
  <si>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</si>
  <si>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</si>
  <si>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</si>
  <si>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</si>
  <si>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</si>
  <si>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</si>
  <si>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</si>
  <si>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</si>
  <si>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</si>
  <si>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</si>
  <si>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</si>
  <si>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</si>
  <si>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</si>
  <si>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</si>
  <si>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</si>
  <si>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</si>
  <si>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</si>
  <si>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</si>
  <si>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</si>
  <si>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</si>
  <si>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</si>
  <si>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</si>
  <si>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</si>
  <si>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</si>
  <si>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</si>
  <si>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</si>
  <si>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</si>
  <si>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</si>
  <si>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</si>
  <si>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</si>
  <si>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</si>
  <si>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</si>
  <si>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</si>
  <si>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</si>
  <si>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</si>
  <si>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</si>
  <si>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</si>
  <si>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</si>
  <si>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</si>
  <si>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</si>
  <si>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</si>
  <si>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</si>
  <si>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</si>
  <si>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</si>
  <si>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</si>
  <si>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</si>
  <si>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</si>
  <si>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</si>
  <si>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</si>
  <si>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</si>
  <si>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</si>
  <si>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</si>
  <si>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</si>
  <si>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</si>
  <si>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</si>
  <si>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</si>
  <si>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</si>
  <si>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</si>
  <si>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</si>
  <si>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</si>
  <si>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</si>
  <si>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</si>
  <si>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</si>
  <si>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</si>
  <si>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</si>
  <si>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</si>
  <si>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</si>
  <si>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</si>
  <si>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</si>
  <si>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</si>
  <si>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</si>
  <si>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</si>
  <si>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</si>
  <si>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</si>
  <si>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</si>
  <si>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</si>
  <si>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</si>
  <si>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</si>
  <si>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</si>
  <si>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</si>
  <si>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</si>
  <si>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</si>
  <si>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</si>
  <si>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</si>
  <si>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</si>
  <si>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</si>
  <si>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</si>
  <si>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</si>
  <si>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</si>
  <si>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</si>
  <si>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</si>
  <si>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</si>
  <si>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</si>
  <si>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</si>
  <si>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</si>
  <si>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</si>
  <si>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</si>
  <si>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</si>
  <si>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</si>
  <si>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</si>
  <si>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</si>
  <si>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</si>
  <si>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</si>
  <si>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</si>
  <si>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</si>
  <si>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</si>
  <si>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</si>
  <si>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</si>
  <si>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</si>
  <si>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</si>
  <si>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</si>
  <si>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</si>
  <si>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</si>
  <si>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</si>
  <si>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</si>
  <si>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</si>
  <si>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</si>
  <si>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</si>
  <si>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</si>
  <si>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</si>
  <si>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</si>
  <si>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</si>
  <si>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</si>
  <si>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</si>
  <si>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</si>
  <si>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</si>
  <si>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</si>
  <si>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</si>
  <si>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</si>
  <si>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</si>
  <si>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</si>
  <si>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</si>
  <si>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</si>
  <si>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</si>
  <si>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</si>
  <si>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</si>
  <si>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</si>
  <si>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</si>
  <si>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</si>
  <si>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</si>
  <si>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</si>
  <si>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</si>
  <si>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</si>
  <si>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</si>
  <si>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</si>
  <si>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</si>
  <si>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</si>
  <si>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</si>
  <si>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</si>
  <si>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</si>
  <si>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</si>
  <si>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</si>
  <si>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</si>
  <si>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</si>
  <si>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</si>
  <si>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</si>
  <si>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</si>
  <si>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</si>
  <si>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</si>
  <si>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</si>
  <si>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</si>
  <si>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</si>
  <si>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</si>
  <si>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</si>
  <si>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</si>
  <si>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</si>
  <si>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</si>
  <si>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</si>
  <si>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</si>
  <si>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</si>
  <si>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</si>
  <si>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</si>
  <si>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</si>
  <si>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</si>
  <si>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</si>
  <si>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</si>
  <si>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</si>
  <si>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</si>
  <si>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</si>
  <si>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</si>
  <si>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</si>
  <si>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</si>
  <si>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</si>
  <si>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</si>
  <si>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</si>
  <si>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</si>
  <si>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</si>
  <si>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</si>
  <si>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</si>
  <si>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</si>
  <si>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</si>
  <si>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</si>
  <si>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</si>
  <si>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</si>
  <si>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</si>
  <si>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</si>
  <si>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</si>
  <si>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</si>
  <si>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</si>
  <si>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</si>
  <si>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</si>
  <si>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</si>
  <si>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</si>
  <si>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</si>
  <si>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</si>
  <si>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</si>
  <si>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</si>
  <si>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</si>
  <si>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</si>
  <si>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</si>
  <si>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</si>
  <si>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</si>
  <si>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</si>
  <si>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</si>
  <si>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</si>
  <si>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</si>
  <si>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</si>
  <si>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</si>
  <si>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</si>
  <si>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</si>
  <si>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</si>
  <si>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</si>
  <si>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</si>
  <si>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</si>
  <si>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</si>
  <si>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</si>
  <si>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</si>
  <si>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</si>
  <si>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</si>
  <si>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</si>
  <si>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</si>
  <si>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</si>
  <si>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</si>
  <si>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</si>
  <si>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</si>
  <si>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</si>
  <si>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</si>
  <si>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</si>
  <si>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</si>
  <si>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</si>
  <si>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</si>
  <si>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</si>
  <si>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</si>
  <si>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</si>
  <si>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</si>
  <si>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</si>
  <si>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</si>
  <si>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</si>
  <si>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</si>
  <si>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</si>
  <si>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</si>
  <si>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</si>
  <si>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</si>
  <si>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</si>
  <si>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</si>
  <si>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</si>
  <si>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</si>
  <si>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</si>
  <si>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</si>
  <si>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</si>
  <si>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</si>
  <si>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</si>
  <si>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</si>
  <si>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</si>
  <si>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</si>
  <si>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</si>
  <si>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</si>
  <si>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</si>
  <si>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</si>
  <si>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</si>
  <si>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</si>
  <si>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</si>
  <si>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</si>
  <si>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</si>
  <si>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</si>
  <si>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</si>
  <si>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</si>
  <si>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</si>
  <si>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</si>
  <si>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</si>
  <si>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</si>
  <si>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</si>
  <si>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</si>
  <si>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</si>
  <si>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</si>
  <si>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</si>
  <si>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</si>
  <si>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</si>
  <si>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</si>
  <si>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</si>
  <si>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</si>
  <si>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</si>
  <si>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</si>
  <si>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</si>
  <si>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</si>
  <si>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</si>
  <si>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</si>
  <si>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</si>
  <si>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</si>
  <si>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</si>
  <si>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</si>
  <si>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</si>
  <si>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</si>
  <si>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</si>
  <si>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</si>
  <si>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</si>
  <si>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</si>
  <si>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</si>
  <si>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</si>
  <si>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</si>
  <si>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</si>
  <si>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</si>
  <si>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</si>
  <si>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</si>
  <si>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</si>
  <si>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</si>
  <si>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</si>
  <si>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</si>
  <si>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</si>
  <si>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</si>
  <si>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</si>
  <si>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</si>
  <si>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</si>
  <si>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</si>
  <si>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</si>
  <si>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</si>
  <si>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</si>
  <si>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</si>
  <si>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</si>
  <si>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</si>
  <si>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</si>
  <si>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</si>
  <si>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</si>
  <si>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</si>
  <si>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</si>
  <si>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</si>
  <si>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</si>
  <si>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</si>
  <si>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</si>
  <si>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</si>
  <si>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</si>
  <si>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</si>
  <si>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</si>
  <si>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</si>
  <si>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</si>
  <si>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</si>
  <si>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</si>
  <si>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</si>
  <si>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</si>
  <si>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</si>
  <si>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</si>
  <si>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</si>
  <si>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</si>
  <si>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</si>
  <si>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</si>
  <si>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</si>
  <si>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</si>
  <si>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</si>
  <si>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</si>
  <si>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</si>
  <si>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</si>
  <si>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</si>
  <si>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</si>
  <si>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</si>
  <si>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</si>
  <si>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</si>
  <si>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</si>
  <si>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</si>
  <si>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</si>
  <si>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</si>
  <si>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</si>
  <si>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</si>
  <si>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</si>
  <si>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</si>
  <si>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</si>
  <si>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</si>
  <si>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</si>
  <si>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</si>
  <si>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</si>
  <si>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</si>
  <si>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</si>
  <si>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</si>
  <si>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</si>
  <si>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</si>
  <si>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</si>
  <si>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</si>
  <si>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</si>
  <si>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</si>
  <si>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</si>
  <si>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</si>
  <si>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</si>
  <si>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</si>
  <si>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</si>
  <si>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</si>
  <si>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</si>
  <si>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</si>
  <si>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</si>
  <si>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</si>
  <si>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</si>
  <si>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</si>
  <si>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</si>
  <si>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</si>
  <si>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</si>
  <si>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</si>
  <si>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</si>
  <si>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</si>
  <si>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</si>
  <si>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</si>
  <si>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</si>
  <si>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</si>
  <si>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</si>
  <si>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</si>
  <si>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</si>
  <si>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</si>
  <si>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</si>
  <si>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</si>
  <si>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</si>
  <si>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</si>
  <si>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</si>
  <si>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</si>
  <si>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</si>
  <si>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</si>
  <si>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</si>
  <si>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</si>
  <si>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</si>
  <si>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</si>
  <si>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</si>
  <si>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</si>
  <si>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</si>
  <si>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</si>
  <si>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</si>
  <si>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</si>
  <si>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</si>
  <si>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</si>
  <si>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</si>
  <si>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</si>
  <si>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</si>
  <si>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</si>
  <si>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</si>
  <si>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</si>
  <si>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</si>
  <si>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</si>
  <si>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</si>
  <si>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</si>
  <si>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</si>
  <si>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</si>
  <si>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</si>
  <si>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</si>
  <si>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</si>
  <si>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</si>
  <si>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</si>
  <si>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</si>
  <si>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</si>
  <si>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</si>
  <si>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</si>
  <si>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</si>
  <si>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</si>
  <si>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</si>
  <si>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</si>
  <si>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</si>
  <si>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</si>
  <si>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</si>
  <si>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</si>
  <si>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</si>
  <si>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</si>
  <si>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</si>
  <si>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</si>
  <si>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</si>
  <si>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</si>
  <si>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</si>
  <si>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</si>
  <si>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</si>
  <si>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</si>
  <si>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</si>
  <si>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</si>
  <si>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</si>
  <si>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</si>
  <si>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</si>
  <si>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</si>
  <si>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</si>
  <si>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</si>
  <si>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</si>
  <si>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</si>
  <si>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</si>
  <si>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</si>
  <si>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</si>
  <si>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</si>
  <si>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</si>
  <si>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</si>
  <si>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</si>
  <si>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</si>
  <si>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</si>
  <si>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</si>
  <si>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</si>
  <si>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</si>
  <si>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</si>
  <si>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</si>
  <si>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</si>
  <si>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</si>
  <si>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</si>
  <si>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</si>
  <si>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</si>
  <si>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</si>
  <si>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</si>
  <si>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</si>
  <si>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</si>
  <si>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</si>
  <si>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</si>
  <si>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</si>
  <si>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</si>
  <si>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</si>
  <si>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</si>
  <si>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</si>
  <si>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</si>
  <si>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</si>
  <si>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</si>
  <si>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</si>
  <si>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</si>
  <si>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</si>
  <si>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</si>
  <si>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</si>
  <si>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</si>
  <si>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</si>
  <si>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</si>
  <si>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</si>
  <si>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</si>
  <si>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</si>
  <si>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</si>
  <si>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</si>
  <si>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</si>
  <si>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</si>
  <si>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</si>
  <si>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</si>
  <si>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</si>
  <si>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</si>
  <si>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</si>
  <si>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</si>
  <si>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</si>
  <si>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</si>
  <si>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</si>
  <si>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</si>
  <si>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</si>
  <si>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</si>
  <si>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</si>
  <si>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</si>
  <si>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</si>
  <si>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</si>
  <si>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</si>
  <si>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</si>
  <si>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</si>
  <si>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</si>
  <si>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</si>
  <si>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</si>
  <si>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</si>
  <si>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</si>
  <si>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</si>
  <si>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</si>
  <si>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</si>
  <si>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</si>
  <si>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</si>
  <si>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</si>
  <si>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</si>
  <si>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</si>
  <si>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</si>
  <si>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</si>
  <si>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</si>
  <si>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</si>
  <si>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</si>
  <si>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</si>
  <si>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</si>
  <si>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</si>
  <si>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</si>
  <si>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</si>
  <si>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</si>
  <si>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</si>
  <si>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</si>
  <si>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</si>
  <si>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</si>
  <si>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</si>
  <si>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</si>
  <si>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</si>
  <si>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</si>
  <si>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</si>
  <si>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</si>
  <si>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</si>
  <si>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</si>
  <si>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</si>
  <si>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</si>
  <si>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</si>
  <si>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</si>
  <si>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</si>
  <si>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</si>
  <si>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</si>
  <si>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</si>
  <si>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</si>
  <si>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</si>
  <si>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</si>
  <si>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</si>
  <si>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</si>
  <si>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</si>
  <si>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</si>
  <si>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</si>
  <si>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</si>
  <si>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</si>
  <si>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</si>
  <si>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</si>
  <si>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</si>
  <si>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</si>
  <si>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</si>
  <si>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</si>
  <si>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</si>
  <si>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</si>
  <si>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</si>
  <si>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</si>
  <si>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</si>
  <si>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</si>
  <si>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</si>
  <si>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</si>
  <si>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</si>
  <si>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</si>
  <si>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</si>
  <si>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</si>
  <si>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</si>
  <si>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</si>
  <si>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</si>
  <si>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</si>
  <si>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</si>
  <si>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</si>
  <si>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</si>
  <si>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</si>
  <si>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</si>
  <si>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</si>
  <si>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</si>
  <si>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</si>
  <si>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</si>
  <si>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</si>
  <si>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</si>
  <si>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</si>
  <si>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</si>
  <si>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</si>
  <si>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</si>
  <si>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</si>
  <si>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</si>
  <si>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</si>
  <si>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</si>
  <si>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</si>
  <si>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</si>
  <si>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</si>
  <si>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</si>
  <si>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</si>
  <si>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</si>
  <si>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</si>
  <si>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</si>
  <si>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</si>
  <si>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</si>
  <si>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</si>
  <si>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</si>
  <si>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</si>
  <si>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</si>
  <si>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</si>
  <si>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</si>
  <si>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</si>
  <si>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</si>
  <si>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</si>
  <si>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</si>
  <si>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</si>
  <si>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</si>
  <si>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</si>
  <si>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</si>
  <si>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</si>
  <si>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</si>
  <si>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</si>
  <si>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</si>
  <si>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</si>
  <si>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</si>
  <si>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</si>
  <si>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</si>
  <si>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</si>
  <si>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</si>
  <si>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</si>
  <si>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</si>
  <si>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</si>
  <si>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</si>
  <si>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</si>
  <si>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</si>
  <si>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</si>
  <si>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</si>
  <si>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</si>
  <si>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</si>
  <si>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</si>
  <si>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</si>
  <si>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</si>
  <si>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</si>
  <si>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</si>
  <si>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</si>
  <si>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</si>
  <si>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</si>
  <si>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</si>
  <si>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</si>
  <si>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</si>
  <si>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</si>
  <si>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</si>
  <si>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</si>
  <si>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</si>
  <si>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</si>
  <si>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</si>
  <si>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</si>
  <si>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</si>
  <si>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</si>
  <si>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</si>
  <si>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</si>
  <si>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</si>
  <si>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</si>
  <si>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</si>
  <si>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</si>
  <si>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</si>
  <si>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</si>
  <si>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</si>
  <si>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</si>
  <si>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</si>
  <si>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</si>
  <si>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</si>
  <si>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</si>
  <si>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</si>
  <si>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</si>
  <si>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</si>
  <si>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</si>
  <si>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</si>
  <si>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</si>
  <si>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</si>
  <si>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</si>
  <si>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</si>
  <si>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</si>
  <si>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</si>
  <si>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</si>
  <si>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</si>
  <si>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</si>
  <si>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</si>
  <si>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</si>
  <si>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</si>
  <si>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</si>
  <si>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</si>
  <si>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</si>
  <si>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</si>
  <si>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</si>
  <si>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</si>
  <si>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</si>
  <si>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</si>
  <si>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</si>
  <si>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</si>
  <si>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</si>
  <si>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</si>
  <si>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</si>
  <si>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</si>
  <si>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</si>
  <si>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</si>
  <si>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</si>
  <si>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</si>
  <si>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</si>
  <si>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</si>
  <si>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</si>
  <si>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</si>
  <si>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</si>
  <si>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</si>
  <si>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</si>
  <si>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</si>
  <si>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</si>
  <si>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</si>
  <si>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</si>
  <si>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</si>
  <si>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</si>
  <si>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</si>
  <si>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</si>
  <si>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</si>
  <si>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</si>
  <si>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</si>
  <si>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</si>
  <si>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</si>
  <si>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</si>
  <si>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</si>
  <si>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</si>
  <si>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</si>
  <si>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</si>
  <si>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</si>
  <si>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</si>
  <si>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</si>
  <si>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</si>
  <si>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</si>
  <si>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</si>
  <si>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</si>
  <si>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</si>
  <si>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</si>
  <si>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</si>
  <si>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</si>
  <si>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</si>
  <si>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</si>
  <si>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</si>
  <si>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</si>
  <si>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</si>
  <si>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</si>
  <si>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</si>
  <si>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</si>
  <si>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</si>
  <si>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</si>
  <si>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</si>
  <si>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</si>
  <si>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</si>
  <si>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</si>
  <si>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</si>
  <si>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</si>
  <si>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</si>
  <si>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</si>
  <si>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</si>
  <si>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</si>
  <si>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</si>
  <si>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</si>
  <si>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</si>
  <si>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</si>
  <si>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</si>
  <si>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</si>
  <si>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</si>
  <si>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</si>
  <si>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</si>
  <si>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</si>
  <si>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</si>
  <si>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</si>
  <si>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</si>
  <si>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</si>
  <si>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</si>
  <si>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</si>
  <si>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</si>
  <si>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</si>
  <si>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</si>
  <si>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</si>
  <si>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</si>
  <si>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</si>
  <si>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</si>
  <si>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</si>
  <si>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</si>
  <si>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</si>
  <si>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</si>
  <si>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</si>
  <si>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</si>
  <si>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</si>
  <si>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</si>
  <si>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</si>
  <si>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</si>
  <si>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</si>
  <si>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</si>
  <si>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</si>
  <si>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</si>
  <si>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</si>
  <si>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</si>
  <si>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</si>
  <si>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</si>
  <si>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</si>
  <si>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</si>
  <si>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</si>
  <si>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</si>
  <si>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</si>
  <si>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</si>
  <si>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</si>
  <si>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</si>
  <si>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</si>
  <si>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</si>
  <si>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</si>
  <si>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</si>
  <si>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</si>
  <si>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</si>
  <si>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</si>
  <si>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</si>
  <si>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</si>
  <si>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</si>
  <si>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</si>
  <si>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</si>
  <si>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</si>
  <si>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</si>
  <si>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</si>
  <si>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</si>
  <si>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</si>
  <si>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</si>
  <si>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</si>
  <si>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</si>
  <si>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</si>
  <si>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</si>
  <si>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</si>
  <si>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</si>
  <si>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</si>
  <si>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</si>
  <si>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</si>
  <si>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</si>
  <si>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</si>
  <si>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</si>
  <si>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</si>
  <si>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</si>
  <si>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</si>
  <si>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</si>
  <si>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</si>
  <si>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</si>
  <si>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</si>
  <si>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</si>
  <si>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</si>
  <si>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</si>
  <si>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</si>
  <si>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</si>
  <si>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</si>
  <si>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</si>
  <si>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</si>
  <si>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</si>
  <si>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</si>
  <si>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</si>
  <si>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</si>
  <si>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</si>
  <si>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</si>
  <si>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</si>
  <si>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</si>
  <si>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</si>
  <si>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</si>
  <si>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</si>
  <si>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</si>
  <si>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</si>
  <si>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</si>
  <si>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</si>
  <si>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</si>
  <si>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</si>
  <si>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</si>
  <si>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</si>
  <si>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</si>
  <si>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</si>
  <si>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</si>
  <si>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</si>
  <si>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</si>
  <si>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</si>
  <si>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</si>
  <si>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</si>
  <si>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</si>
  <si>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</si>
  <si>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</si>
  <si>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</si>
  <si>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</si>
  <si>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</si>
  <si>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</si>
  <si>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</si>
  <si>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</si>
  <si>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</si>
  <si>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</si>
  <si>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</si>
  <si>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</si>
  <si>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</si>
  <si>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</si>
  <si>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</si>
  <si>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</si>
  <si>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</si>
  <si>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</si>
  <si>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</si>
  <si>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</si>
  <si>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</si>
  <si>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</si>
  <si>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</si>
  <si>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</si>
  <si>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</si>
  <si>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</si>
  <si>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</si>
  <si>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</si>
  <si>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</si>
  <si>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</si>
  <si>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</si>
  <si>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</si>
  <si>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</si>
  <si>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</si>
  <si>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</si>
  <si>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</si>
  <si>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</si>
  <si>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</si>
  <si>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</si>
  <si>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</si>
  <si>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</si>
  <si>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</si>
  <si>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</si>
  <si>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</si>
  <si>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</si>
  <si>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</si>
  <si>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</si>
  <si>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</si>
  <si>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</si>
  <si>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</si>
  <si>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</si>
  <si>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</si>
  <si>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</si>
  <si>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</si>
  <si>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</si>
  <si>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</si>
  <si>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</si>
  <si>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</si>
  <si>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</si>
  <si>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</si>
  <si>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</si>
  <si>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</si>
  <si>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</si>
  <si>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</si>
  <si>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</si>
  <si>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</si>
  <si>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</si>
  <si>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</si>
  <si>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</si>
  <si>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</si>
  <si>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</si>
  <si>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</si>
  <si>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</si>
  <si>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</si>
  <si>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</si>
  <si>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</si>
  <si>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</si>
  <si>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</si>
  <si>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</si>
  <si>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</si>
  <si>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</si>
  <si>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</si>
  <si>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</si>
  <si>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</si>
  <si>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</si>
  <si>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</si>
  <si>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</si>
  <si>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</si>
  <si>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</si>
  <si>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</si>
  <si>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</si>
  <si>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</si>
  <si>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</si>
  <si>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</si>
  <si>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</si>
  <si>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</si>
  <si>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</si>
  <si>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</si>
  <si>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</si>
  <si>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</si>
  <si>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</si>
  <si>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</si>
  <si>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</si>
  <si>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</si>
  <si>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</si>
  <si>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</si>
  <si>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</si>
  <si>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</si>
  <si>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</si>
  <si>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</si>
  <si>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</si>
  <si>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</si>
  <si>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</si>
  <si>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</si>
  <si>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</si>
  <si>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</si>
  <si>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</si>
  <si>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</si>
  <si>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</si>
  <si>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</si>
  <si>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</si>
  <si>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</si>
  <si>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</si>
  <si>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</si>
  <si>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</si>
  <si>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</si>
  <si>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</si>
  <si>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</si>
  <si>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</si>
  <si>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</si>
  <si>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</si>
  <si>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</si>
  <si>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</si>
  <si>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</si>
  <si>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</si>
  <si>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</si>
  <si>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</si>
  <si>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</si>
  <si>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</si>
  <si>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</si>
  <si>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</si>
  <si>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</si>
  <si>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</si>
  <si>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</si>
  <si>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</si>
  <si>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</si>
  <si>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</si>
  <si>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</si>
  <si>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</si>
  <si>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</si>
  <si>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</si>
  <si>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</si>
  <si>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</si>
  <si>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</si>
  <si>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</si>
  <si>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</si>
  <si>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</si>
  <si>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</si>
  <si>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</si>
  <si>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</si>
  <si>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</si>
  <si>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</si>
  <si>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</si>
  <si>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</si>
  <si>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</si>
  <si>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</si>
  <si>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</si>
  <si>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</si>
  <si>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</si>
  <si>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</si>
  <si>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</si>
  <si>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</si>
  <si>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</si>
  <si>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</si>
  <si>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</si>
  <si>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</si>
  <si>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</si>
  <si>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</si>
  <si>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</si>
  <si>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</si>
  <si>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</si>
  <si>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</si>
  <si>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</si>
  <si>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</si>
  <si>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</si>
  <si>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</si>
  <si>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</si>
  <si>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</si>
  <si>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</si>
  <si>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</si>
  <si>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</si>
  <si>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</si>
  <si>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</si>
  <si>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</si>
  <si>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</si>
  <si>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</si>
  <si>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</si>
  <si>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</si>
  <si>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</si>
  <si>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</si>
  <si>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</si>
  <si>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</si>
  <si>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</si>
  <si>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</si>
  <si>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</si>
  <si>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</si>
  <si>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</si>
  <si>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</si>
  <si>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</si>
  <si>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</si>
  <si>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</si>
  <si>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</si>
  <si>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</si>
  <si>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</si>
  <si>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</si>
  <si>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</si>
  <si>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</si>
  <si>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</si>
  <si>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</si>
  <si>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</si>
  <si>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</si>
  <si>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</si>
  <si>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</si>
  <si>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</si>
  <si>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</si>
  <si>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</si>
  <si>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</si>
  <si>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</si>
  <si>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</si>
  <si>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</si>
  <si>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</si>
  <si>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</si>
  <si>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</si>
  <si>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</si>
  <si>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</si>
  <si>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</si>
  <si>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</si>
  <si>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</si>
  <si>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</si>
  <si>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</si>
  <si>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</si>
  <si>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</si>
  <si>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</si>
  <si>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</si>
  <si>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</si>
  <si>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</si>
  <si>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</si>
  <si>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</si>
  <si>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</si>
  <si>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</si>
  <si>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</si>
  <si>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</si>
  <si>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</si>
  <si>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</si>
  <si>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</si>
  <si>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</si>
  <si>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</si>
  <si>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</si>
  <si>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</si>
  <si>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</si>
  <si>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</si>
  <si>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</si>
  <si>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</si>
  <si>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</si>
  <si>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</si>
  <si>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</si>
  <si>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</si>
  <si>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</si>
  <si>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</si>
  <si>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</si>
  <si>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</si>
  <si>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</si>
  <si>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</si>
  <si>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</si>
  <si>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</si>
  <si>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</si>
  <si>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</si>
  <si>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</si>
  <si>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</si>
  <si>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</si>
  <si>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</si>
  <si>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</si>
  <si>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</si>
  <si>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</si>
  <si>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</si>
  <si>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</si>
  <si>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</si>
  <si>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</si>
  <si>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</si>
  <si>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</si>
  <si>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</si>
  <si>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</si>
  <si>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</si>
  <si>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</si>
  <si>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</si>
  <si>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</si>
  <si>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</si>
  <si>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</si>
  <si>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</si>
  <si>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</si>
  <si>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</si>
  <si>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</si>
  <si>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</si>
  <si>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</si>
  <si>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</si>
  <si>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</si>
  <si>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</si>
  <si>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</si>
  <si>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</si>
  <si>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</si>
  <si>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</si>
  <si>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</si>
  <si>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</si>
  <si>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</si>
  <si>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</si>
  <si>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</si>
  <si>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</si>
  <si>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</si>
  <si>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</si>
  <si>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</si>
  <si>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</si>
  <si>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</si>
  <si>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</si>
  <si>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</si>
  <si>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</si>
  <si>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</si>
  <si>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</si>
  <si>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</si>
  <si>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</si>
  <si>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</si>
  <si>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</si>
  <si>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</si>
  <si>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</si>
  <si>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</si>
  <si>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</si>
  <si>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</si>
  <si>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</si>
  <si>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</si>
  <si>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</si>
  <si>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</si>
  <si>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</si>
  <si>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</si>
  <si>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</si>
  <si>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</si>
  <si>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</si>
  <si>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</si>
  <si>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</si>
  <si>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</si>
  <si>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</si>
  <si>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</si>
  <si>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</si>
  <si>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</si>
  <si>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</si>
  <si>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</si>
  <si>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</si>
  <si>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</si>
  <si>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</si>
  <si>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</si>
  <si>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</si>
  <si>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</si>
  <si>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</si>
  <si>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</si>
  <si>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</si>
  <si>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</si>
  <si>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</si>
  <si>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</si>
  <si>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</si>
  <si>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</si>
  <si>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</si>
  <si>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</si>
  <si>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</si>
  <si>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</si>
  <si>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</si>
  <si>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</si>
  <si>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</si>
  <si>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</si>
  <si>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</si>
  <si>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</si>
  <si>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</si>
  <si>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</si>
  <si>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</si>
  <si>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</si>
  <si>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</si>
  <si>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</si>
  <si>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</si>
  <si>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</si>
  <si>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</si>
  <si>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</si>
  <si>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</si>
  <si>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</si>
  <si>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</si>
  <si>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</si>
  <si>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</si>
  <si>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</si>
  <si>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</si>
  <si>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</si>
  <si>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</si>
  <si>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</si>
  <si>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</si>
  <si>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</si>
  <si>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</si>
  <si>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</si>
  <si>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</si>
  <si>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</si>
  <si>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</si>
  <si>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</si>
  <si>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</si>
  <si>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</si>
  <si>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</si>
  <si>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</si>
  <si>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</si>
  <si>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</si>
  <si>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</si>
  <si>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</si>
  <si>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</si>
  <si>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</si>
  <si>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</si>
  <si>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</si>
  <si>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</si>
  <si>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</si>
  <si>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</si>
  <si>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</si>
  <si>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</si>
  <si>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</si>
  <si>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</si>
  <si>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</si>
  <si>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</si>
  <si>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</si>
  <si>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</si>
  <si>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</si>
  <si>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</si>
  <si>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</si>
  <si>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</si>
  <si>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</si>
  <si>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</si>
  <si>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</si>
  <si>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</si>
  <si>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</si>
  <si>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</si>
  <si>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</si>
  <si>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</si>
  <si>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</si>
  <si>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</si>
  <si>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</si>
  <si>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</si>
  <si>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</si>
  <si>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</si>
  <si>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</si>
  <si>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</si>
  <si>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</si>
  <si>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</si>
  <si>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</si>
  <si>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</si>
  <si>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</si>
  <si>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</si>
  <si>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</si>
  <si>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</si>
  <si>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</si>
  <si>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</si>
  <si>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</si>
  <si>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</si>
  <si>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</si>
  <si>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</si>
  <si>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</si>
  <si>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</si>
  <si>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</si>
  <si>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</si>
  <si>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</si>
  <si>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</si>
  <si>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</si>
  <si>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</si>
  <si>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</si>
  <si>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</si>
  <si>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</si>
  <si>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</si>
  <si>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</si>
  <si>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</si>
  <si>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</si>
  <si>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</si>
  <si>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</si>
  <si>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</si>
  <si>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</si>
  <si>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</si>
  <si>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</si>
  <si>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</si>
  <si>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</si>
  <si>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</si>
  <si>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</si>
  <si>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</si>
  <si>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</si>
  <si>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</si>
  <si>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</si>
  <si>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</si>
  <si>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</si>
  <si>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</si>
  <si>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</si>
  <si>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</si>
  <si>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</si>
  <si>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</si>
  <si>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</si>
  <si>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</si>
  <si>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</si>
  <si>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</si>
  <si>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</si>
  <si>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</si>
  <si>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</si>
  <si>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</si>
  <si>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</si>
  <si>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</si>
  <si>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</si>
  <si>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</si>
  <si>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</si>
  <si>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</si>
  <si>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</si>
  <si>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</si>
  <si>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</si>
  <si>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</si>
  <si>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</si>
  <si>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</si>
  <si>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</si>
  <si>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</si>
  <si>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</si>
  <si>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</si>
  <si>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</si>
  <si>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</si>
  <si>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</si>
  <si>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</si>
  <si>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</si>
  <si>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</si>
  <si>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</si>
  <si>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</si>
  <si>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</si>
  <si>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</si>
  <si>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</si>
  <si>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</si>
  <si>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</si>
  <si>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</si>
  <si>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</si>
  <si>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</si>
  <si>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</si>
  <si>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</si>
  <si>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</si>
  <si>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</si>
  <si>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</si>
  <si>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</si>
  <si>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</si>
  <si>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</si>
  <si>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</si>
  <si>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</si>
  <si>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</si>
  <si>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</si>
  <si>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</si>
  <si>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</si>
  <si>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</si>
  <si>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</si>
  <si>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</si>
  <si>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</si>
  <si>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</si>
  <si>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</si>
  <si>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</si>
  <si>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</si>
  <si>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</si>
  <si>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</si>
  <si>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</si>
  <si>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</si>
  <si>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</si>
  <si>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</si>
  <si>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</si>
  <si>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</si>
  <si>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</si>
  <si>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</si>
  <si>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</si>
  <si>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</si>
  <si>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</si>
  <si>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</si>
  <si>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</si>
  <si>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</si>
  <si>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</si>
  <si>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</si>
  <si>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</si>
  <si>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</si>
  <si>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</si>
  <si>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</si>
  <si>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</si>
  <si>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</si>
  <si>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</si>
  <si>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</si>
  <si>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</si>
  <si>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</si>
  <si>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</si>
  <si>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</si>
  <si>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</si>
  <si>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</si>
  <si>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</si>
  <si>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</si>
  <si>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</si>
  <si>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</si>
  <si>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</si>
  <si>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</si>
  <si>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</si>
  <si>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</si>
  <si>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</si>
  <si>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</si>
  <si>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</si>
  <si>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</si>
  <si>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</si>
  <si>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</si>
  <si>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</si>
  <si>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</si>
  <si>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</si>
  <si>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</si>
  <si>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</si>
  <si>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</si>
  <si>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</si>
  <si>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</si>
  <si>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</si>
  <si>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</si>
  <si>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</si>
  <si>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</si>
  <si>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</si>
  <si>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</si>
  <si>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</si>
  <si>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</si>
  <si>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</si>
  <si>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</si>
  <si>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</si>
  <si>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</si>
  <si>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</si>
  <si>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</si>
  <si>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</si>
  <si>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</si>
  <si>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</si>
  <si>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</si>
  <si>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</si>
  <si>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</si>
  <si>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</si>
  <si>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</si>
  <si>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</si>
  <si>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</si>
  <si>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</si>
  <si>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</si>
  <si>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</si>
  <si>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</si>
  <si>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</si>
  <si>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</si>
  <si>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</si>
  <si>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</si>
  <si>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</si>
  <si>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</si>
  <si>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</si>
  <si>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</si>
  <si>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</si>
  <si>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</si>
  <si>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</si>
  <si>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</si>
  <si>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</si>
  <si>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</si>
  <si>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</si>
  <si>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</si>
  <si>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</si>
  <si>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</si>
  <si>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</si>
  <si>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</si>
  <si>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</si>
  <si>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</si>
  <si>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</si>
  <si>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</si>
  <si>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</si>
  <si>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</si>
  <si>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</si>
  <si>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</si>
  <si>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</si>
  <si>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</si>
  <si>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</si>
  <si>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</si>
  <si>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</si>
  <si>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</si>
  <si>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</si>
  <si>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</si>
  <si>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</si>
  <si>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</si>
  <si>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</si>
  <si>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</si>
  <si>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</si>
  <si>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</si>
  <si>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</si>
  <si>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</si>
  <si>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</si>
  <si>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</si>
  <si>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</si>
  <si>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</si>
  <si>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</si>
  <si>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</si>
  <si>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</si>
  <si>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</si>
  <si>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</si>
  <si>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</si>
  <si>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</si>
  <si>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</si>
  <si>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</si>
  <si>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</si>
  <si>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</si>
  <si>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</si>
  <si>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</si>
  <si>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</si>
  <si>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</si>
  <si>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</si>
  <si>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</si>
  <si>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</si>
  <si>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</si>
  <si>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</si>
  <si>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</si>
  <si>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</si>
  <si>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</si>
  <si>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</si>
  <si>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</si>
  <si>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</si>
  <si>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</si>
  <si>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</si>
  <si>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</si>
  <si>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</si>
  <si>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</si>
  <si>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</si>
  <si>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</si>
  <si>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</si>
  <si>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</si>
  <si>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</si>
  <si>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</si>
  <si>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</si>
  <si>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</si>
  <si>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</si>
  <si>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</si>
  <si>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</si>
  <si>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</si>
  <si>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</si>
  <si>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</si>
  <si>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</si>
  <si>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</si>
  <si>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</si>
  <si>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</si>
  <si>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</si>
  <si>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</si>
  <si>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</si>
  <si>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</si>
  <si>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</si>
  <si>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</si>
  <si>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</si>
  <si>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</si>
  <si>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</si>
  <si>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</si>
  <si>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</si>
  <si>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</si>
  <si>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</si>
  <si>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</si>
  <si>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</si>
  <si>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</si>
  <si>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</si>
  <si>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</si>
  <si>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</si>
  <si>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</si>
  <si>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</si>
  <si>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</si>
  <si>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</si>
  <si>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</si>
  <si>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</si>
  <si>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</si>
  <si>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</si>
  <si>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</si>
  <si>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</si>
  <si>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</si>
  <si>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</si>
  <si>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</si>
  <si>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</si>
  <si>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</si>
  <si>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</si>
  <si>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</si>
  <si>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</si>
  <si>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</si>
  <si>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</si>
  <si>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</si>
  <si>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</si>
  <si>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</si>
  <si>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</si>
  <si>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</si>
  <si>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</si>
  <si>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</si>
  <si>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</si>
  <si>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</si>
  <si>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</si>
  <si>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</si>
  <si>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</si>
  <si>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</si>
  <si>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</si>
  <si>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</si>
  <si>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</si>
  <si>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</si>
  <si>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</si>
  <si>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</si>
  <si>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</si>
  <si>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</si>
  <si>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</si>
  <si>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</si>
  <si>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</si>
  <si>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</si>
  <si>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</si>
  <si>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</si>
  <si>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</si>
  <si>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</si>
  <si>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</si>
  <si>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</si>
  <si>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</si>
  <si>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</si>
  <si>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</si>
  <si>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</si>
  <si>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</si>
  <si>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</si>
  <si>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</si>
  <si>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</si>
  <si>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</si>
  <si>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</si>
  <si>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</si>
  <si>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</si>
  <si>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</si>
  <si>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</si>
  <si>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</si>
  <si>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</si>
  <si>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</si>
  <si>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</si>
  <si>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</si>
  <si>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</si>
  <si>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</si>
  <si>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</si>
  <si>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</si>
  <si>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</si>
  <si>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</si>
  <si>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</si>
  <si>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</si>
  <si>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</si>
  <si>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</si>
  <si>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</si>
  <si>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</si>
  <si>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</si>
  <si>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</si>
  <si>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</si>
  <si>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</si>
  <si>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</si>
  <si>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</si>
  <si>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</si>
  <si>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</si>
  <si>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</si>
  <si>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</si>
  <si>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</si>
  <si>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</si>
  <si>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</si>
  <si>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</si>
  <si>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</si>
  <si>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</si>
  <si>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</si>
  <si>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</si>
  <si>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</si>
  <si>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</si>
  <si>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</si>
  <si>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</si>
  <si>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</si>
  <si>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</si>
  <si>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</si>
  <si>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</si>
  <si>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</si>
  <si>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</si>
  <si>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</si>
  <si>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</si>
  <si>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</si>
  <si>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</si>
  <si>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</si>
  <si>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</si>
  <si>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</si>
  <si>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</si>
  <si>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</si>
  <si>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</si>
  <si>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</si>
  <si>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</si>
  <si>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</si>
  <si>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</si>
  <si>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</si>
  <si>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</si>
  <si>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</si>
  <si>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</si>
  <si>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</si>
  <si>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</si>
  <si>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</si>
  <si>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</si>
  <si>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</si>
  <si>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</si>
  <si>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</si>
  <si>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</si>
  <si>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</si>
  <si>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</si>
  <si>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</si>
  <si>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</si>
  <si>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</si>
  <si>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</si>
  <si>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</si>
  <si>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</si>
  <si>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</si>
  <si>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</si>
  <si>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</si>
  <si>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</si>
  <si>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</si>
  <si>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</si>
  <si>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</si>
  <si>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</si>
  <si>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</si>
  <si>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</si>
  <si>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</si>
  <si>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</si>
  <si>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</si>
  <si>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</si>
  <si>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</si>
  <si>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</si>
  <si>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</si>
  <si>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</si>
  <si>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</si>
  <si>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</si>
  <si>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</si>
  <si>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</si>
  <si>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</si>
  <si>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</si>
  <si>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</si>
  <si>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</si>
  <si>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</si>
  <si>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</si>
  <si>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</si>
  <si>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</si>
  <si>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</si>
  <si>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</si>
  <si>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</si>
  <si>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</si>
  <si>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</si>
  <si>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</si>
  <si>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</si>
  <si>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</si>
  <si>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</si>
  <si>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</si>
  <si>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</si>
  <si>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</si>
  <si>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</si>
  <si>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</si>
  <si>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</si>
  <si>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</si>
  <si>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</si>
  <si>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</si>
  <si>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</si>
  <si>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</si>
  <si>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</si>
  <si>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</si>
  <si>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</si>
  <si>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</si>
  <si>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</si>
  <si>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</si>
  <si>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</si>
  <si>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</si>
  <si>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</si>
  <si>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</si>
  <si>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</si>
  <si>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</si>
  <si>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</si>
  <si>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</si>
  <si>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</si>
  <si>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</si>
  <si>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</si>
  <si>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</si>
  <si>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</si>
  <si>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</si>
  <si>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</si>
  <si>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</si>
  <si>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</si>
  <si>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</si>
  <si>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</si>
  <si>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</si>
  <si>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</si>
  <si>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</si>
  <si>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</si>
  <si>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</si>
  <si>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</si>
  <si>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</si>
  <si>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</si>
  <si>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</si>
  <si>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</si>
  <si>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</si>
  <si>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</si>
  <si>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</si>
  <si>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</si>
  <si>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</si>
  <si>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</si>
  <si>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</si>
  <si>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</si>
  <si>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</si>
  <si>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</si>
  <si>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</si>
  <si>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</si>
  <si>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</si>
  <si>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</si>
  <si>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</si>
  <si>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</si>
  <si>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</si>
  <si>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</si>
  <si>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</si>
  <si>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</si>
  <si>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</si>
  <si>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</si>
  <si>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</si>
  <si>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</si>
  <si>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</si>
  <si>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</si>
  <si>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</si>
  <si>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</si>
  <si>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</si>
  <si>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</si>
  <si>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</si>
  <si>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</si>
  <si>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</si>
  <si>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</si>
  <si>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</si>
  <si>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</si>
  <si>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</si>
  <si>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</si>
  <si>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</si>
  <si>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</si>
  <si>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</si>
  <si>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</si>
  <si>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</si>
  <si>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</si>
  <si>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</si>
  <si>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</si>
  <si>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</si>
  <si>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</si>
  <si>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</si>
  <si>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</si>
  <si>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</si>
  <si>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</si>
  <si>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</si>
  <si>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</si>
  <si>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</si>
  <si>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</si>
  <si>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</si>
  <si>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</si>
  <si>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</si>
  <si>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</si>
  <si>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</si>
  <si>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</si>
  <si>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</si>
  <si>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</si>
  <si>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</si>
  <si>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</si>
  <si>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</si>
  <si>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</si>
  <si>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</si>
  <si>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</si>
  <si>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</si>
  <si>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</si>
  <si>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</si>
  <si>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</si>
  <si>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</si>
  <si>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</si>
  <si>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</si>
  <si>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</si>
  <si>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</si>
  <si>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</si>
  <si>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</si>
  <si>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</si>
  <si>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</si>
  <si>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</si>
  <si>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</si>
  <si>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</si>
  <si>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</si>
  <si>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</si>
  <si>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</si>
  <si>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</si>
  <si>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</si>
  <si>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</si>
  <si>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</si>
  <si>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</si>
  <si>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</si>
  <si>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</si>
  <si>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</si>
  <si>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</si>
  <si>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</si>
  <si>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</si>
  <si>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</si>
  <si>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</si>
  <si>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</si>
  <si>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</si>
  <si>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</si>
  <si>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</si>
  <si>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</si>
  <si>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</si>
  <si>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</si>
  <si>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</si>
  <si>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</si>
  <si>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</si>
  <si>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</si>
  <si>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</si>
  <si>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</si>
  <si>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</si>
  <si>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</si>
  <si>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</si>
  <si>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</si>
  <si>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</si>
  <si>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</si>
  <si>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</si>
  <si>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</si>
  <si>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</si>
  <si>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</si>
  <si>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</si>
  <si>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</si>
  <si>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</si>
  <si>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</si>
  <si>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</si>
  <si>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</si>
  <si>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</si>
  <si>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</si>
  <si>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</si>
  <si>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</si>
  <si>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</si>
  <si>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</si>
  <si>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</si>
  <si>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</si>
  <si>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</si>
  <si>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</si>
  <si>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</si>
  <si>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</si>
  <si>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</si>
  <si>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</si>
  <si>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</si>
  <si>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</si>
  <si>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</si>
  <si>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</si>
  <si>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</si>
  <si>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</si>
  <si>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</si>
  <si>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</si>
  <si>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</si>
  <si>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</si>
  <si>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</si>
  <si>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</si>
  <si>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</si>
  <si>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</si>
  <si>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</si>
  <si>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</si>
  <si>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</si>
  <si>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</si>
  <si>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</si>
  <si>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</si>
  <si>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</si>
  <si>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</si>
  <si>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</si>
  <si>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</si>
  <si>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</si>
  <si>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</si>
  <si>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</si>
  <si>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</si>
  <si>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</si>
  <si>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</si>
  <si>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</si>
  <si>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</si>
  <si>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</si>
  <si>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</si>
  <si>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</si>
  <si>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</si>
  <si>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</si>
  <si>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</si>
  <si>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</si>
  <si>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</si>
  <si>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</si>
  <si>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</si>
  <si>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</si>
  <si>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</si>
  <si>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</si>
  <si>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</si>
  <si>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</si>
  <si>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</si>
  <si>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</si>
  <si>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</si>
  <si>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</si>
  <si>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</si>
  <si>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</si>
  <si>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</si>
  <si>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</si>
  <si>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</si>
  <si>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</si>
  <si>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</si>
  <si>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</si>
  <si>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</si>
  <si>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</si>
  <si>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</si>
  <si>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</si>
  <si>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</si>
  <si>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</si>
  <si>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</si>
  <si>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</si>
  <si>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</si>
  <si>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</si>
  <si>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</si>
  <si>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</si>
  <si>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</si>
  <si>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</si>
  <si>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</si>
  <si>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</si>
  <si>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</si>
  <si>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</si>
  <si>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</si>
  <si>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</si>
  <si>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</si>
  <si>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</si>
  <si>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</si>
  <si>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</si>
  <si>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</si>
  <si>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</si>
  <si>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</si>
  <si>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</si>
  <si>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</si>
  <si>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</si>
  <si>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</si>
  <si>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</si>
  <si>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</si>
  <si>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</si>
  <si>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</si>
  <si>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</si>
  <si>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</si>
  <si>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</si>
  <si>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</si>
  <si>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</si>
  <si>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</si>
  <si>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</si>
  <si>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</si>
  <si>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</si>
  <si>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</si>
  <si>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</si>
  <si>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</si>
  <si>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</si>
  <si>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</si>
  <si>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</si>
  <si>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</si>
  <si>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</si>
  <si>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</si>
  <si>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</si>
  <si>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</si>
  <si>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</si>
  <si>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</si>
  <si>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</si>
  <si>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</si>
  <si>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</si>
  <si>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</si>
  <si>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</si>
  <si>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</si>
  <si>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</si>
  <si>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</si>
  <si>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</si>
  <si>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</si>
  <si>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</si>
  <si>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</si>
  <si>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</si>
  <si>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</si>
  <si>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</si>
  <si>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</si>
  <si>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</si>
  <si>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</si>
  <si>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</si>
  <si>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</si>
  <si>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</si>
  <si>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</si>
  <si>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</si>
  <si>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</si>
  <si>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</si>
  <si>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</si>
  <si>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</si>
  <si>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</si>
  <si>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</si>
  <si>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</si>
  <si>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</si>
  <si>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</si>
  <si>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</si>
  <si>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</si>
  <si>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</si>
  <si>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</si>
  <si>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</si>
  <si>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</si>
  <si>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</si>
  <si>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</si>
  <si>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</si>
  <si>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</si>
  <si>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</si>
  <si>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</si>
  <si>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</si>
  <si>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</si>
  <si>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</si>
  <si>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</si>
  <si>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</si>
  <si>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</si>
  <si>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</si>
  <si>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</si>
  <si>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</si>
  <si>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</si>
  <si>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</si>
  <si>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</si>
  <si>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</si>
  <si>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</si>
  <si>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</si>
  <si>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</si>
  <si>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</si>
  <si>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</si>
  <si>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</si>
  <si>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</si>
  <si>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</si>
  <si>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</si>
  <si>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</si>
  <si>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</si>
  <si>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</si>
  <si>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</si>
  <si>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</si>
  <si>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</si>
  <si>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</si>
  <si>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</si>
  <si>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</si>
  <si>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</si>
  <si>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</si>
  <si>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</si>
  <si>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</si>
  <si>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</si>
  <si>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</si>
  <si>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</si>
  <si>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</si>
  <si>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</si>
  <si>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</si>
  <si>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</si>
  <si>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</si>
  <si>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</si>
  <si>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</si>
  <si>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</si>
  <si>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</si>
  <si>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</si>
  <si>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</si>
  <si>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</si>
  <si>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</si>
  <si>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</si>
  <si>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</si>
  <si>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</si>
  <si>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</si>
  <si>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</si>
  <si>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</si>
  <si>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</si>
  <si>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</si>
  <si>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</si>
  <si>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</si>
  <si>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</si>
  <si>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</si>
  <si>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</si>
  <si>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</si>
  <si>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</si>
  <si>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</si>
  <si>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</si>
  <si>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</si>
  <si>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</si>
  <si>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</si>
  <si>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</si>
  <si>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</si>
  <si>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</si>
  <si>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</si>
  <si>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</si>
  <si>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</si>
  <si>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</si>
  <si>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</si>
  <si>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</si>
  <si>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</si>
  <si>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</si>
  <si>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</si>
  <si>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</si>
  <si>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</si>
  <si>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</si>
  <si>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</si>
  <si>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</si>
  <si>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</si>
  <si>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</si>
  <si>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</si>
  <si>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</si>
  <si>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</si>
  <si>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</si>
  <si>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</si>
  <si>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</si>
  <si>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</si>
  <si>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</si>
  <si>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</si>
  <si>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</si>
  <si>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</si>
  <si>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</si>
  <si>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</si>
  <si>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</si>
  <si>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</si>
  <si>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</si>
  <si>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</si>
  <si>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</si>
  <si>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</si>
  <si>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</si>
  <si>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</si>
  <si>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</si>
  <si>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</si>
  <si>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</si>
  <si>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</si>
  <si>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</si>
  <si>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</si>
  <si>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</si>
  <si>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</si>
  <si>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</si>
  <si>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</si>
  <si>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</si>
  <si>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</si>
  <si>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</si>
  <si>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</si>
  <si>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</si>
  <si>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</si>
  <si>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</si>
  <si>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</si>
  <si>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</si>
  <si>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</si>
  <si>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</si>
  <si>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</si>
  <si>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</si>
  <si>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</si>
  <si>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</si>
  <si>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</si>
  <si>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</si>
  <si>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</si>
  <si>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</si>
  <si>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</si>
  <si>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</si>
  <si>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</si>
  <si>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</si>
  <si>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</si>
  <si>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</si>
  <si>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</si>
  <si>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</si>
  <si>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</si>
  <si>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</si>
  <si>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</si>
  <si>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</si>
  <si>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</si>
  <si>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</si>
  <si>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</si>
  <si>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</si>
  <si>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</si>
  <si>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</si>
  <si>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</si>
  <si>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</si>
  <si>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</si>
  <si>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</si>
  <si>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</si>
  <si>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</si>
  <si>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</si>
  <si>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</si>
  <si>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</si>
  <si>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</si>
  <si>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</si>
  <si>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</si>
  <si>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</si>
  <si>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</si>
  <si>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</si>
  <si>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</si>
  <si>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</si>
  <si>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</si>
  <si>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</si>
  <si>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</si>
  <si>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</si>
  <si>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</si>
  <si>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</si>
  <si>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</si>
  <si>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</si>
  <si>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</si>
  <si>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</si>
  <si>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</si>
  <si>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</si>
  <si>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</si>
  <si>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</si>
  <si>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</si>
  <si>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</si>
  <si>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</si>
  <si>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</si>
  <si>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</si>
  <si>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</si>
  <si>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</si>
  <si>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</si>
  <si>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</si>
  <si>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</si>
  <si>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</si>
  <si>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</si>
  <si>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</si>
  <si>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</si>
  <si>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</si>
  <si>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</si>
  <si>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</si>
  <si>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</si>
  <si>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</si>
  <si>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</si>
  <si>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</si>
  <si>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</si>
  <si>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</si>
  <si>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</si>
  <si>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</si>
  <si>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</si>
  <si>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</si>
  <si>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</si>
  <si>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</si>
  <si>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</si>
  <si>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</si>
  <si>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</si>
  <si>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</si>
  <si>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</si>
  <si>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</si>
  <si>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</si>
  <si>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</si>
  <si>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</si>
  <si>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</si>
  <si>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</si>
  <si>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</si>
  <si>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</si>
  <si>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</si>
  <si>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</si>
  <si>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</si>
  <si>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</si>
  <si>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</si>
  <si>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</si>
  <si>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</si>
  <si>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</si>
  <si>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</si>
  <si>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</si>
  <si>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</si>
  <si>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</si>
  <si>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</si>
  <si>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</si>
  <si>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</si>
  <si>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</si>
  <si>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</si>
  <si>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</si>
  <si>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</si>
  <si>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</si>
  <si>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</si>
  <si>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</si>
  <si>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</si>
  <si>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</si>
  <si>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</si>
  <si>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</si>
  <si>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</si>
  <si>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</si>
  <si>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</si>
  <si>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</si>
  <si>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</si>
  <si>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</si>
  <si>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</si>
  <si>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</si>
  <si>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</si>
  <si>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</si>
  <si>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</si>
  <si>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</si>
  <si>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</si>
  <si>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</si>
  <si>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</si>
  <si>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</si>
  <si>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</si>
  <si>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</si>
  <si>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</si>
  <si>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</si>
  <si>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</si>
  <si>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</si>
  <si>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</si>
  <si>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</si>
  <si>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</si>
  <si>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</si>
  <si>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</si>
  <si>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</si>
  <si>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</si>
  <si>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</si>
  <si>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</si>
  <si>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</si>
  <si>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</si>
  <si>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</si>
  <si>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</si>
  <si>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</si>
  <si>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</si>
  <si>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</si>
  <si>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</si>
  <si>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</si>
  <si>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</si>
  <si>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</si>
  <si>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</si>
  <si>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</si>
  <si>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</si>
  <si>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</si>
  <si>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</si>
  <si>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</si>
  <si>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</si>
  <si>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</si>
  <si>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</si>
  <si>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</si>
  <si>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</si>
  <si>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</si>
  <si>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</si>
  <si>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</si>
  <si>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</si>
  <si>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</si>
  <si>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</si>
  <si>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</si>
  <si>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</si>
  <si>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</si>
  <si>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</si>
  <si>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</si>
  <si>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</si>
  <si>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</si>
  <si>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</si>
  <si>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</si>
  <si>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</si>
  <si>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</si>
  <si>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</si>
  <si>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</si>
  <si>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</si>
  <si>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</si>
  <si>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</si>
  <si>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</si>
  <si>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</si>
  <si>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</si>
  <si>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</si>
  <si>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</si>
  <si>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</si>
  <si>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</si>
  <si>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</si>
  <si>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</si>
  <si>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</si>
  <si>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</si>
  <si>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</si>
  <si>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</si>
  <si>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</si>
  <si>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</si>
  <si>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</si>
  <si>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</si>
  <si>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</si>
  <si>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</si>
  <si>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</si>
  <si>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</si>
  <si>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</si>
  <si>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</si>
  <si>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</si>
  <si>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</si>
  <si>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</si>
  <si>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</si>
  <si>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</si>
  <si>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</si>
  <si>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</si>
  <si>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</si>
  <si>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</si>
  <si>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</si>
  <si>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</si>
  <si>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</si>
  <si>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</si>
  <si>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</si>
  <si>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</si>
  <si>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</si>
  <si>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</si>
  <si>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</si>
  <si>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</si>
  <si>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</si>
  <si>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</si>
  <si>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</si>
  <si>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</si>
  <si>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</si>
  <si>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</si>
  <si>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</si>
  <si>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</si>
  <si>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</si>
  <si>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</si>
  <si>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</si>
  <si>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</si>
  <si>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</si>
  <si>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</si>
  <si>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</si>
  <si>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</si>
  <si>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</si>
  <si>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</si>
  <si>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</si>
  <si>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</si>
  <si>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</si>
  <si>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</si>
  <si>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</si>
  <si>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</si>
  <si>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</si>
  <si>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</si>
  <si>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</si>
  <si>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</si>
  <si>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</si>
  <si>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</si>
  <si>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</si>
  <si>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</si>
  <si>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</si>
  <si>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</si>
  <si>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</si>
  <si>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</si>
  <si>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</si>
  <si>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</si>
  <si>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</si>
  <si>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</si>
  <si>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</si>
  <si>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</si>
  <si>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</si>
  <si>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</si>
  <si>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</si>
  <si>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</si>
  <si>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</si>
  <si>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</si>
  <si>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</si>
  <si>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</si>
  <si>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</si>
  <si>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</si>
  <si>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</si>
  <si>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</si>
  <si>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</si>
  <si>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</si>
  <si>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</si>
  <si>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</si>
  <si>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</si>
  <si>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</si>
  <si>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</si>
  <si>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</si>
  <si>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</si>
  <si>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</si>
  <si>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</si>
  <si>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</si>
  <si>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</si>
  <si>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</si>
  <si>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</si>
  <si>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</si>
  <si>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</si>
  <si>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</si>
  <si>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</si>
  <si>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</si>
  <si>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</si>
  <si>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</si>
  <si>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</si>
  <si>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</si>
  <si>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</si>
  <si>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</si>
  <si>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</si>
  <si>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</si>
  <si>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</si>
  <si>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</si>
  <si>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</si>
  <si>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</si>
  <si>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</si>
  <si>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</si>
  <si>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</si>
  <si>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</si>
  <si>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</si>
  <si>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</si>
  <si>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</si>
  <si>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</si>
  <si>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</si>
  <si>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</si>
  <si>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</si>
  <si>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</si>
  <si>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</si>
  <si>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</si>
  <si>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</si>
  <si>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</si>
  <si>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</si>
  <si>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</si>
  <si>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</si>
  <si>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</si>
  <si>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</si>
  <si>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</si>
  <si>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</si>
  <si>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</si>
  <si>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</si>
  <si>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</si>
  <si>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</si>
  <si>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</si>
  <si>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</si>
  <si>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</si>
  <si>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</si>
  <si>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</si>
  <si>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</si>
  <si>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</si>
  <si>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</si>
  <si>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</si>
  <si>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</si>
  <si>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</si>
  <si>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</si>
  <si>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</si>
  <si>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</si>
  <si>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</si>
  <si>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</si>
  <si>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</si>
  <si>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</si>
  <si>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</si>
  <si>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</si>
  <si>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</si>
  <si>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</si>
  <si>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</si>
  <si>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</si>
  <si>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</si>
  <si>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</si>
  <si>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</si>
  <si>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</si>
  <si>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</si>
  <si>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</si>
  <si>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</si>
  <si>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</si>
  <si>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</si>
  <si>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</si>
  <si>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</si>
  <si>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</si>
  <si>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</si>
  <si>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</si>
  <si>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</si>
  <si>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</si>
  <si>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</si>
  <si>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</si>
  <si>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</si>
  <si>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</si>
  <si>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</si>
  <si>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</si>
  <si>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</si>
  <si>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</si>
  <si>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</si>
  <si>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</si>
  <si>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</si>
  <si>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</si>
  <si>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</si>
  <si>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</si>
  <si>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</si>
  <si>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</si>
  <si>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</si>
  <si>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</si>
  <si>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</si>
  <si>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</si>
  <si>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</si>
  <si>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</si>
  <si>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</si>
  <si>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</si>
  <si>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</si>
  <si>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</si>
  <si>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</si>
  <si>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</si>
  <si>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</si>
  <si>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</si>
  <si>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</si>
  <si>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</si>
  <si>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</si>
  <si>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</si>
  <si>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</si>
  <si>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</si>
  <si>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</si>
  <si>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</si>
  <si>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</si>
  <si>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</si>
  <si>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</si>
  <si>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</si>
  <si>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</si>
  <si>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</si>
  <si>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</si>
  <si>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</si>
  <si>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</si>
  <si>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</si>
  <si>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</si>
  <si>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</si>
  <si>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</si>
  <si>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</si>
  <si>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</si>
  <si>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</si>
  <si>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</si>
  <si>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</si>
  <si>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</si>
  <si>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</si>
  <si>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</si>
  <si>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</si>
  <si>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</si>
  <si>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</si>
  <si>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</si>
  <si>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</si>
  <si>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</si>
  <si>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</si>
  <si>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</si>
  <si>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</si>
  <si>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</si>
  <si>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</si>
  <si>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</si>
  <si>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</si>
  <si>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</si>
  <si>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</si>
  <si>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</si>
  <si>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</si>
  <si>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</si>
  <si>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</si>
  <si>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</si>
  <si>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</si>
  <si>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</si>
  <si>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</si>
  <si>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</si>
  <si>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</si>
  <si>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</si>
  <si>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</si>
  <si>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</si>
  <si>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</si>
  <si>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</si>
  <si>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</si>
  <si>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</si>
  <si>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</si>
  <si>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</si>
  <si>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</si>
  <si>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</si>
  <si>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</si>
  <si>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</si>
  <si>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</si>
  <si>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</si>
  <si>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</si>
  <si>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</si>
  <si>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</si>
  <si>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</si>
  <si>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</si>
  <si>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</si>
  <si>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</si>
  <si>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</si>
  <si>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</si>
  <si>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</si>
  <si>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</si>
  <si>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</si>
  <si>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</si>
  <si>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</si>
  <si>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</si>
  <si>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</si>
  <si>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</si>
  <si>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</si>
  <si>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</si>
  <si>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</si>
  <si>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</si>
  <si>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</si>
  <si>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</si>
  <si>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</si>
  <si>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</si>
  <si>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</si>
  <si>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</si>
  <si>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</si>
  <si>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</si>
  <si>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</si>
  <si>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</si>
  <si>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</si>
  <si>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</si>
  <si>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</si>
  <si>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</si>
  <si>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</si>
  <si>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</si>
  <si>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</si>
  <si>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</si>
  <si>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</si>
  <si>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</si>
  <si>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</si>
  <si>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</si>
  <si>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</si>
  <si>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</si>
  <si>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</si>
  <si>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</si>
  <si>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</si>
  <si>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</si>
  <si>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</si>
  <si>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</si>
  <si>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</si>
  <si>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</si>
  <si>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</si>
  <si>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</si>
  <si>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</si>
  <si>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</si>
  <si>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</si>
  <si>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</si>
  <si>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</si>
  <si>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</si>
  <si>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</si>
  <si>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</si>
  <si>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</si>
  <si>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</si>
  <si>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</si>
  <si>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</si>
  <si>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</si>
  <si>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</si>
  <si>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</si>
  <si>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</si>
  <si>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</si>
  <si>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</si>
  <si>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</si>
  <si>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</si>
  <si>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</si>
  <si>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</si>
  <si>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</si>
  <si>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</si>
  <si>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</si>
  <si>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</si>
  <si>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</si>
  <si>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</si>
  <si>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</si>
  <si>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</si>
  <si>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</si>
  <si>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</si>
  <si>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</si>
  <si>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</si>
  <si>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</si>
  <si>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</si>
  <si>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</si>
  <si>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</si>
  <si>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</si>
  <si>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</si>
  <si>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</si>
  <si>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</si>
  <si>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</si>
  <si>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</si>
  <si>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</si>
  <si>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</si>
  <si>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</si>
  <si>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</si>
  <si>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</si>
  <si>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</si>
  <si>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</si>
  <si>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</si>
  <si>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</si>
  <si>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</si>
  <si>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</si>
  <si>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</si>
  <si>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</si>
  <si>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</si>
  <si>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</si>
  <si>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</si>
  <si>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</si>
  <si>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</si>
  <si>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</si>
  <si>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</si>
  <si>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</si>
  <si>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</si>
  <si>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</si>
  <si>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</si>
  <si>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</si>
  <si>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</si>
  <si>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</si>
  <si>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</si>
  <si>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</si>
  <si>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</si>
  <si>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</si>
  <si>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</si>
  <si>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</si>
  <si>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</si>
  <si>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</si>
  <si>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</si>
  <si>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</si>
  <si>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</si>
  <si>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</si>
  <si>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</si>
  <si>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</si>
  <si>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</si>
  <si>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</si>
  <si>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</si>
  <si>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</si>
  <si>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</si>
  <si>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</si>
  <si>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</si>
  <si>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</si>
  <si>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</si>
  <si>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</si>
  <si>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</si>
  <si>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</si>
  <si>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</si>
  <si>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</si>
  <si>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</si>
  <si>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</si>
  <si>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</si>
  <si>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</si>
  <si>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</si>
  <si>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</si>
  <si>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</si>
  <si>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</si>
  <si>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</si>
  <si>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</si>
  <si>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</si>
  <si>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</si>
  <si>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</si>
  <si>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</si>
  <si>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</si>
  <si>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</si>
  <si>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</si>
  <si>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</si>
  <si>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</si>
  <si>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</si>
  <si>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</si>
  <si>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</si>
  <si>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</si>
  <si>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</si>
  <si>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</si>
  <si>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</si>
  <si>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</si>
  <si>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</si>
  <si>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</si>
  <si>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</si>
  <si>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</si>
  <si>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</si>
  <si>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</si>
  <si>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</si>
  <si>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</si>
  <si>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</si>
  <si>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</si>
  <si>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</si>
  <si>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</si>
  <si>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</si>
  <si>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</si>
  <si>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</si>
  <si>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</si>
  <si>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</si>
  <si>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</si>
  <si>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</si>
  <si>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</si>
  <si>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</si>
  <si>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</si>
  <si>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</si>
  <si>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</si>
  <si>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</si>
  <si>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</si>
  <si>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</si>
  <si>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</si>
  <si>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</si>
  <si>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</si>
  <si>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</si>
  <si>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</si>
  <si>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</si>
  <si>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</si>
  <si>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</si>
  <si>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</si>
  <si>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</si>
  <si>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</si>
  <si>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</si>
  <si>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</si>
  <si>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</si>
  <si>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</si>
  <si>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</si>
  <si>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</si>
  <si>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</si>
  <si>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</si>
  <si>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</si>
  <si>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</si>
  <si>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</si>
  <si>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</si>
  <si>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</si>
  <si>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</si>
  <si>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</si>
  <si>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</si>
  <si>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</si>
  <si>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</si>
  <si>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</si>
  <si>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</si>
  <si>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</si>
  <si>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</si>
  <si>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</si>
  <si>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</si>
  <si>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</si>
  <si>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</si>
  <si>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</si>
  <si>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</si>
  <si>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</si>
  <si>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</si>
  <si>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</si>
  <si>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</si>
  <si>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</si>
  <si>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</si>
  <si>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</si>
  <si>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</si>
  <si>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</si>
  <si>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</si>
  <si>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</si>
  <si>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</si>
  <si>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</si>
  <si>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</si>
  <si>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</si>
  <si>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</si>
  <si>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</si>
  <si>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</si>
  <si>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</si>
  <si>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</si>
  <si>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</si>
  <si>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</si>
  <si>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</si>
  <si>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</si>
  <si>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</si>
  <si>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</si>
  <si>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</si>
  <si>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</si>
  <si>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</si>
  <si>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</si>
  <si>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</si>
  <si>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</si>
  <si>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</si>
  <si>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</si>
  <si>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</si>
  <si>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</si>
  <si>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</si>
  <si>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</si>
  <si>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</si>
  <si>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</si>
  <si>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</si>
  <si>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</si>
  <si>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</si>
  <si>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</si>
  <si>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</si>
  <si>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</si>
  <si>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</si>
  <si>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</si>
  <si>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</si>
  <si>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</si>
  <si>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</si>
  <si>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</si>
  <si>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</si>
  <si>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</si>
  <si>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</si>
  <si>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</si>
  <si>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</si>
  <si>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</si>
  <si>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</si>
  <si>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</si>
  <si>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</si>
  <si>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</si>
  <si>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</si>
  <si>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</si>
  <si>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</si>
  <si>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</si>
  <si>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</si>
  <si>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</si>
  <si>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</si>
  <si>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</si>
  <si>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</si>
  <si>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</si>
  <si>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</si>
  <si>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</si>
  <si>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</si>
  <si>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</si>
  <si>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</si>
  <si>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</si>
  <si>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</si>
  <si>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</si>
  <si>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</si>
  <si>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</si>
  <si>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</si>
  <si>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</si>
  <si>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</si>
  <si>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</si>
  <si>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</si>
  <si>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</si>
  <si>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</si>
  <si>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</si>
  <si>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</si>
  <si>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</si>
  <si>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</si>
  <si>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</si>
  <si>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</si>
  <si>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</si>
  <si>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</si>
  <si>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</si>
  <si>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</si>
  <si>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</si>
  <si>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</si>
  <si>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</si>
  <si>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</si>
  <si>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</si>
  <si>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</si>
  <si>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</si>
  <si>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</si>
  <si>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</si>
  <si>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</si>
  <si>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</si>
  <si>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</si>
  <si>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</si>
  <si>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</si>
  <si>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</si>
  <si>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</si>
  <si>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</si>
  <si>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</si>
  <si>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</si>
  <si>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</si>
  <si>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</si>
  <si>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</si>
  <si>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</si>
  <si>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</si>
  <si>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</si>
  <si>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</si>
  <si>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</si>
  <si>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</si>
  <si>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</si>
  <si>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</si>
  <si>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</si>
  <si>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</si>
  <si>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</si>
  <si>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</si>
  <si>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</si>
  <si>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</si>
  <si>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</si>
  <si>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</si>
  <si>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</si>
  <si>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</si>
  <si>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</si>
  <si>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</si>
  <si>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</si>
  <si>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</si>
  <si>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</si>
  <si>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</si>
  <si>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</si>
  <si>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</si>
  <si>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</si>
  <si>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</si>
  <si>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</si>
  <si>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</si>
  <si>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</si>
  <si>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</si>
  <si>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</si>
  <si>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</si>
  <si>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</si>
  <si>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</si>
  <si>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</si>
  <si>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</si>
  <si>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</si>
  <si>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</si>
  <si>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</si>
  <si>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</si>
  <si>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</si>
  <si>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</si>
  <si>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</si>
  <si>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</si>
  <si>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</si>
  <si>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</si>
  <si>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</si>
  <si>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</si>
  <si>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</si>
  <si>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</si>
  <si>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</si>
  <si>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</si>
  <si>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</si>
  <si>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</si>
  <si>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</si>
  <si>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</si>
  <si>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</si>
  <si>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</si>
  <si>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</si>
  <si>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</si>
  <si>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</si>
  <si>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</si>
  <si>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</si>
  <si>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</si>
  <si>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</si>
  <si>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</si>
  <si>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</si>
  <si>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</si>
  <si>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</si>
  <si>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</si>
  <si>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</si>
  <si>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</si>
  <si>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</si>
  <si>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</si>
  <si>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</si>
  <si>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</si>
  <si>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</si>
  <si>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</si>
  <si>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</si>
  <si>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</si>
  <si>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</si>
  <si>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</si>
  <si>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</si>
  <si>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</si>
  <si>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</si>
  <si>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</si>
  <si>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</si>
  <si>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</si>
  <si>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</si>
  <si>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</si>
  <si>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</si>
  <si>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</si>
  <si>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</si>
  <si>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</si>
  <si>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</si>
  <si>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</si>
  <si>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</si>
  <si>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</si>
  <si>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</si>
  <si>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</si>
  <si>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</si>
  <si>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</si>
  <si>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</si>
  <si>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</si>
  <si>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</si>
  <si>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</si>
  <si>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</si>
  <si>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</si>
  <si>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</si>
  <si>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</si>
  <si>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</si>
  <si>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</si>
  <si>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</si>
  <si>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</si>
  <si>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</si>
  <si>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</si>
  <si>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</si>
  <si>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</si>
  <si>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</si>
  <si>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</si>
  <si>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</si>
  <si>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</si>
  <si>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</si>
  <si>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</si>
  <si>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</si>
  <si>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</si>
  <si>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</si>
  <si>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</si>
  <si>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</si>
  <si>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</si>
  <si>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</si>
  <si>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</si>
  <si>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</si>
  <si>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</si>
  <si>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</si>
  <si>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</si>
  <si>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</si>
  <si>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</si>
  <si>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</si>
  <si>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</si>
  <si>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</si>
  <si>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</si>
  <si>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</si>
  <si>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</si>
  <si>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</si>
  <si>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</si>
  <si>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</si>
  <si>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</si>
  <si>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</si>
  <si>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</si>
  <si>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</si>
  <si>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</si>
  <si>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</si>
  <si>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</si>
  <si>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</si>
  <si>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</si>
  <si>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</si>
  <si>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</si>
  <si>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</si>
  <si>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</si>
  <si>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</si>
  <si>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</si>
  <si>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</si>
  <si>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</si>
  <si>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</si>
  <si>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</si>
  <si>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</si>
  <si>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</si>
  <si>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</si>
  <si>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</si>
  <si>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</si>
  <si>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</si>
  <si>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</si>
  <si>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</si>
  <si>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</si>
  <si>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</si>
  <si>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</si>
  <si>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</si>
  <si>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</si>
  <si>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</si>
  <si>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</si>
  <si>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</si>
  <si>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</si>
  <si>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</si>
  <si>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</si>
  <si>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</si>
  <si>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</si>
  <si>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</si>
  <si>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</si>
  <si>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</si>
  <si>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</si>
  <si>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</si>
  <si>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</si>
  <si>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</si>
  <si>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</si>
  <si>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</si>
  <si>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</si>
  <si>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</si>
  <si>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</si>
  <si>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</si>
  <si>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</si>
  <si>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</si>
  <si>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</si>
  <si>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</si>
  <si>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</si>
  <si>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</si>
  <si>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</si>
  <si>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</si>
  <si>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</si>
  <si>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</si>
  <si>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</si>
  <si>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</si>
  <si>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</si>
  <si>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</si>
  <si>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</si>
  <si>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</si>
  <si>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</si>
  <si>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</si>
  <si>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</si>
  <si>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</si>
  <si>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</si>
  <si>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</si>
  <si>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</si>
  <si>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</si>
  <si>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</si>
  <si>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</si>
  <si>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</si>
  <si>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</si>
  <si>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</si>
  <si>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</si>
  <si>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</si>
  <si>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</si>
  <si>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</si>
  <si>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</si>
  <si>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</si>
  <si>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</si>
  <si>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</si>
  <si>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</si>
  <si>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</si>
  <si>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</si>
  <si>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</si>
  <si>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</si>
  <si>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</si>
  <si>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</si>
  <si>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</si>
  <si>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</si>
  <si>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</si>
  <si>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</si>
  <si>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</si>
  <si>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</si>
  <si>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</si>
  <si>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</si>
  <si>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</si>
  <si>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</si>
  <si>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</si>
  <si>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</si>
  <si>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</si>
  <si>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</si>
  <si>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</si>
  <si>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</si>
  <si>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</si>
  <si>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</si>
  <si>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</si>
  <si>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</si>
  <si>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</si>
  <si>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</si>
  <si>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</si>
  <si>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</si>
  <si>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</si>
  <si>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</si>
  <si>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</si>
  <si>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</si>
  <si>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</si>
  <si>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</si>
  <si>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</si>
  <si>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</si>
  <si>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</si>
  <si>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</si>
  <si>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</si>
  <si>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</si>
  <si>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</si>
  <si>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</si>
  <si>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</si>
  <si>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</si>
  <si>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</si>
  <si>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</si>
  <si>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</si>
  <si>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</si>
  <si>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</si>
  <si>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</si>
  <si>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</si>
  <si>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</si>
  <si>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</si>
  <si>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</si>
  <si>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</si>
  <si>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</si>
  <si>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</si>
  <si>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</si>
  <si>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</si>
  <si>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</si>
  <si>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</si>
  <si>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</si>
  <si>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</si>
  <si>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</si>
  <si>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</si>
  <si>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</si>
  <si>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</si>
  <si>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</si>
  <si>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</si>
  <si>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</si>
  <si>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</si>
  <si>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</si>
  <si>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</si>
  <si>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</si>
  <si>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</si>
  <si>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</si>
  <si>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</si>
  <si>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</si>
  <si>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</si>
  <si>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</si>
  <si>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</si>
  <si>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</si>
  <si>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</si>
  <si>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</si>
  <si>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</si>
  <si>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</si>
  <si>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</si>
  <si>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</si>
  <si>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</si>
  <si>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</si>
  <si>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</si>
  <si>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</si>
  <si>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</si>
  <si>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</si>
  <si>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</si>
  <si>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</si>
  <si>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</si>
  <si>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</si>
  <si>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</si>
  <si>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</si>
  <si>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</si>
  <si>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</si>
  <si>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</si>
  <si>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</si>
  <si>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</si>
  <si>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</si>
  <si>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</si>
  <si>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</si>
  <si>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</si>
  <si>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</si>
  <si>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</si>
  <si>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</si>
  <si>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</si>
  <si>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</si>
  <si>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</si>
  <si>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</si>
  <si>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</si>
  <si>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</si>
  <si>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</si>
  <si>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</si>
  <si>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</si>
  <si>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</si>
  <si>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</si>
  <si>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</si>
  <si>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</si>
  <si>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</si>
  <si>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</si>
  <si>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</si>
  <si>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</si>
  <si>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</si>
  <si>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</si>
  <si>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</si>
  <si>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</si>
  <si>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</si>
  <si>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</si>
  <si>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</si>
  <si>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</si>
  <si>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</si>
  <si>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</si>
  <si>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</si>
  <si>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</si>
  <si>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</si>
  <si>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</si>
  <si>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</si>
  <si>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</si>
  <si>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</si>
  <si>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</si>
  <si>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</si>
  <si>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</si>
  <si>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</si>
  <si>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</si>
  <si>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</si>
  <si>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</si>
  <si>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</si>
  <si>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</si>
  <si>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</si>
  <si>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</si>
  <si>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</si>
  <si>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</si>
  <si>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</si>
  <si>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</si>
  <si>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</si>
  <si>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</si>
  <si>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</si>
  <si>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</si>
  <si>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</si>
  <si>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</si>
  <si>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</si>
  <si>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</si>
  <si>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</si>
  <si>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</si>
  <si>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</si>
  <si>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</si>
  <si>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</si>
  <si>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</si>
  <si>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</si>
  <si>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</si>
  <si>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</si>
  <si>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</si>
  <si>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</si>
  <si>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</si>
  <si>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</si>
  <si>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</si>
  <si>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</si>
  <si>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</si>
  <si>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</si>
  <si>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</si>
  <si>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</si>
  <si>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</si>
  <si>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</si>
  <si>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</si>
  <si>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</si>
  <si>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</si>
  <si>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</si>
  <si>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</si>
  <si>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</si>
  <si>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</si>
  <si>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</si>
  <si>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</si>
  <si>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</si>
  <si>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</si>
  <si>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</si>
  <si>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</si>
  <si>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</si>
  <si>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</si>
  <si>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</si>
  <si>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</si>
  <si>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</si>
  <si>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</si>
  <si>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</si>
  <si>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</si>
  <si>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</si>
  <si>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</si>
  <si>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</si>
  <si>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</si>
  <si>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</si>
  <si>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</si>
  <si>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</si>
  <si>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</si>
  <si>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</si>
  <si>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</si>
  <si>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</si>
  <si>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</si>
  <si>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</si>
  <si>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</si>
  <si>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</si>
  <si>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</si>
  <si>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</si>
  <si>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</si>
  <si>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</si>
  <si>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</si>
  <si>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</si>
  <si>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</si>
  <si>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</si>
  <si>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</si>
  <si>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</si>
  <si>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</si>
  <si>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</si>
  <si>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</si>
  <si>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</si>
  <si>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</si>
  <si>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</si>
  <si>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</si>
  <si>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</si>
  <si>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</si>
  <si>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</si>
  <si>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</si>
  <si>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</si>
  <si>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</si>
  <si>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</si>
  <si>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</si>
  <si>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</si>
  <si>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</si>
  <si>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</si>
  <si>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</si>
  <si>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</si>
  <si>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</si>
  <si>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</si>
  <si>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</si>
  <si>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</si>
  <si>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</si>
  <si>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</si>
  <si>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</si>
  <si>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</si>
  <si>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</si>
  <si>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</si>
  <si>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</si>
  <si>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</si>
  <si>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</si>
  <si>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</si>
  <si>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</si>
  <si>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</si>
  <si>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</si>
  <si>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</si>
  <si>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</si>
  <si>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</si>
  <si>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</si>
  <si>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</si>
  <si>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</si>
  <si>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</si>
  <si>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</si>
  <si>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</si>
  <si>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</si>
  <si>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</si>
  <si>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</si>
  <si>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</si>
  <si>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</si>
  <si>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</si>
  <si>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</si>
  <si>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</si>
  <si>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</si>
  <si>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</si>
  <si>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</si>
  <si>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</si>
  <si>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</si>
  <si>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</si>
  <si>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</si>
  <si>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</si>
  <si>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</si>
  <si>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</si>
  <si>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</si>
  <si>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</si>
  <si>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</si>
  <si>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</si>
  <si>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</si>
  <si>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</si>
  <si>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</si>
  <si>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</si>
  <si>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</si>
  <si>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</si>
  <si>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</si>
  <si>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</si>
  <si>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</si>
  <si>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</si>
  <si>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</si>
  <si>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</si>
  <si>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</si>
  <si>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</si>
  <si>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</si>
  <si>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</si>
  <si>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</si>
  <si>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</si>
  <si>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</si>
  <si>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</si>
  <si>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</si>
  <si>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</si>
  <si>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</si>
  <si>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</si>
  <si>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</si>
  <si>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</si>
  <si>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</si>
  <si>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</si>
  <si>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</si>
  <si>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</si>
  <si>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</si>
  <si>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</si>
  <si>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</si>
  <si>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</si>
  <si>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</si>
  <si>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</si>
  <si>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</si>
  <si>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</si>
  <si>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</si>
  <si>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</si>
  <si>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</si>
  <si>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</si>
  <si>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</si>
  <si>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</si>
  <si>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</si>
  <si>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</si>
  <si>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</si>
  <si>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</si>
  <si>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</si>
  <si>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</si>
  <si>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</si>
  <si>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</si>
  <si>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</si>
  <si>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</si>
  <si>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</si>
  <si>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</si>
  <si>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</si>
  <si>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</si>
  <si>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</si>
  <si>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</si>
  <si>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</si>
  <si>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</si>
  <si>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</si>
  <si>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</si>
  <si>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</si>
  <si>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</si>
  <si>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</si>
  <si>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</si>
  <si>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</si>
  <si>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</si>
  <si>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</si>
  <si>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</si>
  <si>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</si>
  <si>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</si>
  <si>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</si>
  <si>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</si>
  <si>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</si>
  <si>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</si>
  <si>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</si>
  <si>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</si>
  <si>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</si>
  <si>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</si>
  <si>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</si>
  <si>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</si>
  <si>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</si>
  <si>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</si>
  <si>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</si>
  <si>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</si>
  <si>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</si>
  <si>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</si>
  <si>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</si>
  <si>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</si>
  <si>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</si>
  <si>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</si>
  <si>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</si>
  <si>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</si>
  <si>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</si>
  <si>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</si>
  <si>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</si>
  <si>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</si>
  <si>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</si>
  <si>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</si>
  <si>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</si>
  <si>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</si>
  <si>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</si>
  <si>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</si>
  <si>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</si>
  <si>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</si>
  <si>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</si>
  <si>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</si>
  <si>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</si>
  <si>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</si>
  <si>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</si>
  <si>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</si>
  <si>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</si>
  <si>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</si>
  <si>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</si>
  <si>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</si>
  <si>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</si>
  <si>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</si>
  <si>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</si>
  <si>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</si>
  <si>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</si>
  <si>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</si>
  <si>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</si>
  <si>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</si>
  <si>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</si>
  <si>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</si>
  <si>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</si>
  <si>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</si>
  <si>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</si>
  <si>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</si>
  <si>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</si>
  <si>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</si>
  <si>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</si>
  <si>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</si>
  <si>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</si>
  <si>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</si>
  <si>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</si>
  <si>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</si>
  <si>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</si>
  <si>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</si>
  <si>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</si>
  <si>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</si>
  <si>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</si>
  <si>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</si>
  <si>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</si>
  <si>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</si>
  <si>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</si>
  <si>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</si>
  <si>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</si>
  <si>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</si>
  <si>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</si>
  <si>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</si>
  <si>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</si>
  <si>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</si>
  <si>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</si>
  <si>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</si>
  <si>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</si>
  <si>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</si>
  <si>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</si>
  <si>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</si>
  <si>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</si>
  <si>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</si>
  <si>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</si>
  <si>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</si>
  <si>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</si>
  <si>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</si>
  <si>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</si>
  <si>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</si>
  <si>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</si>
  <si>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</si>
  <si>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</si>
  <si>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</si>
  <si>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</si>
  <si>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</si>
  <si>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</si>
  <si>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</si>
  <si>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</si>
  <si>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</si>
  <si>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</si>
  <si>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</si>
  <si>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</si>
  <si>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</si>
  <si>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</si>
  <si>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</si>
  <si>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</si>
  <si>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</si>
  <si>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</si>
  <si>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</si>
  <si>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</si>
  <si>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</si>
  <si>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</si>
  <si>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</si>
  <si>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</si>
  <si>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</si>
  <si>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</si>
  <si>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</si>
  <si>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</si>
  <si>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</si>
  <si>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</si>
  <si>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</si>
  <si>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</si>
  <si>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</si>
  <si>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</si>
  <si>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</si>
  <si>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</si>
  <si>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</si>
  <si>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</si>
  <si>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</si>
  <si>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</si>
  <si>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</si>
  <si>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</si>
  <si>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</si>
  <si>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</si>
  <si>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</si>
  <si>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</si>
  <si>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</si>
  <si>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</si>
  <si>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</si>
  <si>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</si>
  <si>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</si>
  <si>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</si>
  <si>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</si>
  <si>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</si>
  <si>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</si>
  <si>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</si>
  <si>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</si>
  <si>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</si>
  <si>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</si>
  <si>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</si>
  <si>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</si>
  <si>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</si>
  <si>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</si>
  <si>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</si>
  <si>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</si>
  <si>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</si>
  <si>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</si>
  <si>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</si>
  <si>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</si>
  <si>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</si>
  <si>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</si>
  <si>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</si>
  <si>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</si>
  <si>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</si>
  <si>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</si>
  <si>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</si>
  <si>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</si>
  <si>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</si>
  <si>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</si>
  <si>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</si>
  <si>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</si>
  <si>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</si>
  <si>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</si>
  <si>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</si>
  <si>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</si>
  <si>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</si>
  <si>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</si>
  <si>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</si>
  <si>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</si>
  <si>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</si>
  <si>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</si>
  <si>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</si>
  <si>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</si>
  <si>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</si>
  <si>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</si>
  <si>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</si>
  <si>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</si>
  <si>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</si>
  <si>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</si>
  <si>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</si>
  <si>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</si>
  <si>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</si>
  <si>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</si>
  <si>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</si>
  <si>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</si>
  <si>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</si>
  <si>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</si>
  <si>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</si>
  <si>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</si>
  <si>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</si>
  <si>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</si>
  <si>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</si>
  <si>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</si>
  <si>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</si>
  <si>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</si>
  <si>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</si>
  <si>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</si>
  <si>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</si>
  <si>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</si>
  <si>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</si>
  <si>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</si>
  <si>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</si>
  <si>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</si>
  <si>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</si>
  <si>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</si>
  <si>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</si>
  <si>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</si>
  <si>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</si>
  <si>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</si>
  <si>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</si>
  <si>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</si>
  <si>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</si>
  <si>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</si>
  <si>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</si>
  <si>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</si>
  <si>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</si>
  <si>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</si>
  <si>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</si>
  <si>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</si>
  <si>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</si>
  <si>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</si>
  <si>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</si>
  <si>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</si>
  <si>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</si>
  <si>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</si>
  <si>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</si>
  <si>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</si>
  <si>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</si>
  <si>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</si>
  <si>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</si>
  <si>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</si>
  <si>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</si>
  <si>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</si>
  <si>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</si>
  <si>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</si>
  <si>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</si>
  <si>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</si>
  <si>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</si>
  <si>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</si>
  <si>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</si>
  <si>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</si>
  <si>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</si>
  <si>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</si>
  <si>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</si>
  <si>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</si>
  <si>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</si>
  <si>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</si>
  <si>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</si>
  <si>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</si>
  <si>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</si>
  <si>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</si>
  <si>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</si>
  <si>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</si>
  <si>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</si>
  <si>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</si>
  <si>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</si>
  <si>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</si>
  <si>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</si>
  <si>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</si>
  <si>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</si>
  <si>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</si>
  <si>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</si>
  <si>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</si>
  <si>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</si>
  <si>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</si>
  <si>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</si>
  <si>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</si>
  <si>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</si>
  <si>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</si>
  <si>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</si>
  <si>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</si>
  <si>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</si>
  <si>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</si>
  <si>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</si>
  <si>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</si>
  <si>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</si>
  <si>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</si>
  <si>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</si>
  <si>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</si>
  <si>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</si>
  <si>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</si>
  <si>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</si>
  <si>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</si>
  <si>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</si>
  <si>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</si>
  <si>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</si>
  <si>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</si>
  <si>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</si>
  <si>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</si>
  <si>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</si>
  <si>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</si>
  <si>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</si>
  <si>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</si>
  <si>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</si>
  <si>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</si>
  <si>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</si>
  <si>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</si>
  <si>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</si>
  <si>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</si>
  <si>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</si>
  <si>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</si>
  <si>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</si>
  <si>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</si>
  <si>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</si>
  <si>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</si>
  <si>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</si>
  <si>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</si>
  <si>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</si>
  <si>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</si>
  <si>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</si>
  <si>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</si>
  <si>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</si>
  <si>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</si>
  <si>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</si>
  <si>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</si>
  <si>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</si>
  <si>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</si>
  <si>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</si>
  <si>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</si>
  <si>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</si>
  <si>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</si>
  <si>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</si>
  <si>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</si>
  <si>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</si>
  <si>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</si>
  <si>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</si>
  <si>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</si>
  <si>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</si>
  <si>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</si>
  <si>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</si>
  <si>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</si>
  <si>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</si>
  <si>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</si>
  <si>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</si>
  <si>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</si>
  <si>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</si>
  <si>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</si>
  <si>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</si>
  <si>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</si>
  <si>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</si>
  <si>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</si>
  <si>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</si>
  <si>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</si>
  <si>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</si>
  <si>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</si>
  <si>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</si>
  <si>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</si>
  <si>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</si>
  <si>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</si>
  <si>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</si>
  <si>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</si>
  <si>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</si>
  <si>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</si>
  <si>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</si>
  <si>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</si>
  <si>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</si>
  <si>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</si>
  <si>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</si>
  <si>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</si>
  <si>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</si>
  <si>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</si>
  <si>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</si>
  <si>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</si>
  <si>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</si>
  <si>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</si>
  <si>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</si>
  <si>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</si>
  <si>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</si>
  <si>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</si>
  <si>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</si>
  <si>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</si>
  <si>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</si>
  <si>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</si>
  <si>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</si>
  <si>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</si>
  <si>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</si>
  <si>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</si>
  <si>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</si>
  <si>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</si>
  <si>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</si>
  <si>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</si>
  <si>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</si>
  <si>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</si>
  <si>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</si>
  <si>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</si>
  <si>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</si>
  <si>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</si>
  <si>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</si>
  <si>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</si>
  <si>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</si>
  <si>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</si>
  <si>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</si>
  <si>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</si>
  <si>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</si>
  <si>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</si>
  <si>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</si>
  <si>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</si>
  <si>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</si>
  <si>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</si>
  <si>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</si>
  <si>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</si>
  <si>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</si>
  <si>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</si>
  <si>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</si>
  <si>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</si>
  <si>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</si>
  <si>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</si>
  <si>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</si>
  <si>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</si>
  <si>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</si>
  <si>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</si>
  <si>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</si>
  <si>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</si>
  <si>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</si>
  <si>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</si>
  <si>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</si>
  <si>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</si>
  <si>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</si>
  <si>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</si>
  <si>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</si>
  <si>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</si>
  <si>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</si>
  <si>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</si>
  <si>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</si>
  <si>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</si>
  <si>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</si>
  <si>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</si>
  <si>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</si>
  <si>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</si>
  <si>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</si>
  <si>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</si>
  <si>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</si>
  <si>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</si>
  <si>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</si>
  <si>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</si>
  <si>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</si>
  <si>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</si>
  <si>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</si>
  <si>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</si>
  <si>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</si>
  <si>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</si>
  <si>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</si>
  <si>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</si>
  <si>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</si>
  <si>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</si>
  <si>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</si>
  <si>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</si>
  <si>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</si>
  <si>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</si>
  <si>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</si>
  <si>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</si>
  <si>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</si>
  <si>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</si>
  <si>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</si>
  <si>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</si>
  <si>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</si>
  <si>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</si>
  <si>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</si>
  <si>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</si>
  <si>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</si>
  <si>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</si>
  <si>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</si>
  <si>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</si>
  <si>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</si>
  <si>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</si>
  <si>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</si>
  <si>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</si>
  <si>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</si>
  <si>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</si>
  <si>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</si>
  <si>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</si>
  <si>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</si>
  <si>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</si>
  <si>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</si>
  <si>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</si>
  <si>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</si>
  <si>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</si>
  <si>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</si>
  <si>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</si>
  <si>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</si>
  <si>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</si>
  <si>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</si>
  <si>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</si>
  <si>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</si>
  <si>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</si>
  <si>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</si>
  <si>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</si>
  <si>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</si>
  <si>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</si>
  <si>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</si>
  <si>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</si>
  <si>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</si>
  <si>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</si>
  <si>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</si>
  <si>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</si>
  <si>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</si>
  <si>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</si>
  <si>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</si>
  <si>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</si>
  <si>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</si>
  <si>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</si>
  <si>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</si>
  <si>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</si>
  <si>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</si>
  <si>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</si>
  <si>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</si>
  <si>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</si>
  <si>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</si>
  <si>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</si>
  <si>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</si>
  <si>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</si>
  <si>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</si>
  <si>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</si>
  <si>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</si>
  <si>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</si>
  <si>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</si>
  <si>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</si>
  <si>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</si>
  <si>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</si>
  <si>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</si>
  <si>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</si>
  <si>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</si>
  <si>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</si>
  <si>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</si>
  <si>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</si>
  <si>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</si>
  <si>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</si>
  <si>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</si>
  <si>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</si>
  <si>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</si>
  <si>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</si>
  <si>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</si>
  <si>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</si>
  <si>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</si>
  <si>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</si>
  <si>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</si>
  <si>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</si>
  <si>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</si>
  <si>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</si>
  <si>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</si>
  <si>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</si>
  <si>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</si>
  <si>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</si>
  <si>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</si>
  <si>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</si>
  <si>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</si>
  <si>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</si>
  <si>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</si>
  <si>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</si>
  <si>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</si>
  <si>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</si>
  <si>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</si>
  <si>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</si>
  <si>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</si>
  <si>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</si>
  <si>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</si>
  <si>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</si>
  <si>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</si>
  <si>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</si>
  <si>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</si>
  <si>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</si>
  <si>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</si>
  <si>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</si>
  <si>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</si>
  <si>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</si>
  <si>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</si>
  <si>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</si>
  <si>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</si>
  <si>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</si>
  <si>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</si>
  <si>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</si>
  <si>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</si>
  <si>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</si>
  <si>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</si>
  <si>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</si>
  <si>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</si>
  <si>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</si>
  <si>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</si>
  <si>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</si>
  <si>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</si>
  <si>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</si>
  <si>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</si>
  <si>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</si>
  <si>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</si>
  <si>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</si>
  <si>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</si>
  <si>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</si>
  <si>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</si>
  <si>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</si>
  <si>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</si>
  <si>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</si>
  <si>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</si>
  <si>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</si>
  <si>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</si>
  <si>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</si>
  <si>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</si>
  <si>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</si>
  <si>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</si>
  <si>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</si>
  <si>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</si>
  <si>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</si>
  <si>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</si>
  <si>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</si>
  <si>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</si>
  <si>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</si>
  <si>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</si>
  <si>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</si>
  <si>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</si>
  <si>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</si>
  <si>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</si>
  <si>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</si>
  <si>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</si>
  <si>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</si>
  <si>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</si>
  <si>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</si>
  <si>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</si>
  <si>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</si>
  <si>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</si>
  <si>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</si>
  <si>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</si>
  <si>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</si>
  <si>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</si>
  <si>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</si>
  <si>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</si>
  <si>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</si>
  <si>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</si>
  <si>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</si>
  <si>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</si>
  <si>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</si>
  <si>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</si>
  <si>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</si>
  <si>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</si>
  <si>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</si>
  <si>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</si>
  <si>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</si>
  <si>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</si>
  <si>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</si>
  <si>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</si>
  <si>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</si>
  <si>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</si>
  <si>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</si>
  <si>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</si>
  <si>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</si>
  <si>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</si>
  <si>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</si>
  <si>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</si>
  <si>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</si>
  <si>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</si>
  <si>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</si>
  <si>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</si>
  <si>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</si>
  <si>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</si>
  <si>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</si>
  <si>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</si>
  <si>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</si>
  <si>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</si>
  <si>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</si>
  <si>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</si>
  <si>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</si>
  <si>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</si>
  <si>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</si>
  <si>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</si>
  <si>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</si>
  <si>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</si>
  <si>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</si>
  <si>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</si>
  <si>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</si>
  <si>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</si>
  <si>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</si>
  <si>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</si>
  <si>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</si>
  <si>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</si>
  <si>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</si>
  <si>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</si>
  <si>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</si>
  <si>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</si>
  <si>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</si>
  <si>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</si>
  <si>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</si>
  <si>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</si>
  <si>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</si>
  <si>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</si>
  <si>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</si>
  <si>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</si>
  <si>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</si>
  <si>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</si>
  <si>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</si>
  <si>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</si>
  <si>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</si>
  <si>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</si>
  <si>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</si>
  <si>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</si>
  <si>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</si>
  <si>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</si>
  <si>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</si>
  <si>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</si>
  <si>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</si>
  <si>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</si>
  <si>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</si>
  <si>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</si>
  <si>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</si>
  <si>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</si>
  <si>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</si>
  <si>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</si>
  <si>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</si>
  <si>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</si>
  <si>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</si>
  <si>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</si>
  <si>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</si>
  <si>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</si>
  <si>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</si>
  <si>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</si>
  <si>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</si>
  <si>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</si>
  <si>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</si>
  <si>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</si>
  <si>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</si>
  <si>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</si>
  <si>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</si>
  <si>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</si>
  <si>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</si>
  <si>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</si>
  <si>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</si>
  <si>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</si>
  <si>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</si>
  <si>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</si>
  <si>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</si>
  <si>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</si>
  <si>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</si>
  <si>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</si>
  <si>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</si>
  <si>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</si>
  <si>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</si>
  <si>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</si>
  <si>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</si>
  <si>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</si>
  <si>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</si>
  <si>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</si>
  <si>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</si>
  <si>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</si>
  <si>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</si>
  <si>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</si>
  <si>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</si>
  <si>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</si>
  <si>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</si>
  <si>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</si>
  <si>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</si>
  <si>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</si>
  <si>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</si>
  <si>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</si>
  <si>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</si>
  <si>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</si>
  <si>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</si>
  <si>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</si>
  <si>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</si>
  <si>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</si>
  <si>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</si>
  <si>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</si>
  <si>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</si>
  <si>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</si>
  <si>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</si>
  <si>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</si>
  <si>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</si>
  <si>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</si>
  <si>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</si>
  <si>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</si>
  <si>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</si>
  <si>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</si>
  <si>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</si>
  <si>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</si>
  <si>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</si>
  <si>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</si>
  <si>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</si>
  <si>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</si>
  <si>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</si>
  <si>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</si>
  <si>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</si>
  <si>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</si>
  <si>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</si>
  <si>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</si>
  <si>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</si>
  <si>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</si>
  <si>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</si>
  <si>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</si>
  <si>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</si>
  <si>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</si>
  <si>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</si>
  <si>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</si>
  <si>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</si>
  <si>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</si>
  <si>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</si>
  <si>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</si>
  <si>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</si>
  <si>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</si>
  <si>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</si>
  <si>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</si>
  <si>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</si>
  <si>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</si>
  <si>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</si>
  <si>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</si>
  <si>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</si>
  <si>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</si>
  <si>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</si>
  <si>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</si>
  <si>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</si>
  <si>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</si>
  <si>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</si>
  <si>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</si>
  <si>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</si>
  <si>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</si>
  <si>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</si>
  <si>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</si>
  <si>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</si>
  <si>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</si>
  <si>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</si>
  <si>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</si>
  <si>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</si>
  <si>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</si>
  <si>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</si>
  <si>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</si>
  <si>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</si>
  <si>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</si>
  <si>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</si>
  <si>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</si>
  <si>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</si>
  <si>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</si>
  <si>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</si>
  <si>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</si>
  <si>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</si>
  <si>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</si>
  <si>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</si>
  <si>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</si>
  <si>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</si>
  <si>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</si>
  <si>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</si>
  <si>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</si>
  <si>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</si>
  <si>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</si>
  <si>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</si>
  <si>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</si>
  <si>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</si>
  <si>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</si>
  <si>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</si>
  <si>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</si>
  <si>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</si>
  <si>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</si>
  <si>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</si>
  <si>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</si>
  <si>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</si>
  <si>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</si>
  <si>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</si>
  <si>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</si>
  <si>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</si>
  <si>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</si>
  <si>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</si>
  <si>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</si>
  <si>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</si>
  <si>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</si>
  <si>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</si>
  <si>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</si>
  <si>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</si>
  <si>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</si>
  <si>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</si>
  <si>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</si>
  <si>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</si>
  <si>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</si>
  <si>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</si>
  <si>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</si>
  <si>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</si>
  <si>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</si>
  <si>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</si>
  <si>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</si>
  <si>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</si>
  <si>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</si>
  <si>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</si>
  <si>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</si>
  <si>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</si>
  <si>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</si>
  <si>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</si>
  <si>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</si>
  <si>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</si>
  <si>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</si>
  <si>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</si>
  <si>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</si>
  <si>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</si>
  <si>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</si>
  <si>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</si>
  <si>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</si>
  <si>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</si>
  <si>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</si>
  <si>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</si>
  <si>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</si>
  <si>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</si>
  <si>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</si>
  <si>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</si>
  <si>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</si>
  <si>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</si>
  <si>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</si>
  <si>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</si>
  <si>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</si>
  <si>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</si>
  <si>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</si>
  <si>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</si>
  <si>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</si>
  <si>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</si>
  <si>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</si>
  <si>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</si>
  <si>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</si>
  <si>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</si>
  <si>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</si>
  <si>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</si>
  <si>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</si>
  <si>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</si>
  <si>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</si>
  <si>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</si>
  <si>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</si>
  <si>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</si>
  <si>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</si>
  <si>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</si>
  <si>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</si>
  <si>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</si>
  <si>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</si>
  <si>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</si>
  <si>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</si>
  <si>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</si>
  <si>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</si>
  <si>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</si>
  <si>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</si>
  <si>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</si>
  <si>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</si>
  <si>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</si>
  <si>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</si>
  <si>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</si>
  <si>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</si>
  <si>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</si>
  <si>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</si>
  <si>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</si>
  <si>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</si>
  <si>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</si>
  <si>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</si>
  <si>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</si>
  <si>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</si>
  <si>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</si>
  <si>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</si>
  <si>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</si>
  <si>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</si>
  <si>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</si>
  <si>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</si>
  <si>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</si>
  <si>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</si>
  <si>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</si>
  <si>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</si>
  <si>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</si>
  <si>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</si>
  <si>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</si>
  <si>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</si>
  <si>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</si>
  <si>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</si>
  <si>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</si>
  <si>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</si>
  <si>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</si>
  <si>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</si>
  <si>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</si>
  <si>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</si>
  <si>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</si>
  <si>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</si>
  <si>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</si>
  <si>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</si>
  <si>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</si>
  <si>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</si>
  <si>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</si>
  <si>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</si>
  <si>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</si>
  <si>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</si>
  <si>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</si>
  <si>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</si>
  <si>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</si>
  <si>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</si>
  <si>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</si>
  <si>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</si>
  <si>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</si>
  <si>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</si>
  <si>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</si>
  <si>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</si>
  <si>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</si>
  <si>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</si>
  <si>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</si>
  <si>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</si>
  <si>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</si>
  <si>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</si>
  <si>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</si>
  <si>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</si>
  <si>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</si>
  <si>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</si>
  <si>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</si>
  <si>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</si>
  <si>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</si>
  <si>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</si>
  <si>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</si>
  <si>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</si>
  <si>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</si>
  <si>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</si>
  <si>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</si>
  <si>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</si>
  <si>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</si>
  <si>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</si>
  <si>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</si>
  <si>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</si>
  <si>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</si>
  <si>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</si>
  <si>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</si>
  <si>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</si>
  <si>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</si>
  <si>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</si>
  <si>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</si>
  <si>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</si>
  <si>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</si>
  <si>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</si>
  <si>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</si>
  <si>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</si>
  <si>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</si>
  <si>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</si>
  <si>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</si>
  <si>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</si>
  <si>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</si>
  <si>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</si>
  <si>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</si>
  <si>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</si>
  <si>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</si>
  <si>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</si>
  <si>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</si>
  <si>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</si>
  <si>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</si>
  <si>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</si>
  <si>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</si>
  <si>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</si>
  <si>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</si>
  <si>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</si>
  <si>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</si>
  <si>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</si>
  <si>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</si>
  <si>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</si>
  <si>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</si>
  <si>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</si>
  <si>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</si>
  <si>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</si>
  <si>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</si>
  <si>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</si>
  <si>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</si>
  <si>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</si>
  <si>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</si>
  <si>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</si>
  <si>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</si>
  <si>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</si>
  <si>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</si>
  <si>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</si>
  <si>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</si>
  <si>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</si>
  <si>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</si>
  <si>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</si>
  <si>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</si>
  <si>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</si>
  <si>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</si>
  <si>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</si>
  <si>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</si>
  <si>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</si>
  <si>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</si>
  <si>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</si>
  <si>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</si>
  <si>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</si>
  <si>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</si>
  <si>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</si>
  <si>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</si>
  <si>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</si>
  <si>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</si>
  <si>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</si>
  <si>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</si>
  <si>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</si>
  <si>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</si>
  <si>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</si>
  <si>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</si>
  <si>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</si>
  <si>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</si>
  <si>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</si>
  <si>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</si>
  <si>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</si>
  <si>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</si>
  <si>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</si>
  <si>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</si>
  <si>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</si>
  <si>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</si>
  <si>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</si>
  <si>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</si>
  <si>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</si>
  <si>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</si>
  <si>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</si>
  <si>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</si>
  <si>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</si>
  <si>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</si>
  <si>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</si>
  <si>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</si>
  <si>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</si>
  <si>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</si>
  <si>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</si>
  <si>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</si>
  <si>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</si>
  <si>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</si>
  <si>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</si>
  <si>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</si>
  <si>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</si>
  <si>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</si>
  <si>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</si>
  <si>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</si>
  <si>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</si>
  <si>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</si>
  <si>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</si>
  <si>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</si>
  <si>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</si>
  <si>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</si>
  <si>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</si>
  <si>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</si>
  <si>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</si>
  <si>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</si>
  <si>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</si>
  <si>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</si>
  <si>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</si>
  <si>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</si>
  <si>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</si>
  <si>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</si>
  <si>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</si>
  <si>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</si>
  <si>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</si>
  <si>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</si>
  <si>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</si>
  <si>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</si>
  <si>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</si>
  <si>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</si>
  <si>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</si>
  <si>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</si>
  <si>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</si>
  <si>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</si>
  <si>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</si>
  <si>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</si>
  <si>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</si>
  <si>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</si>
  <si>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</si>
  <si>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</si>
  <si>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</si>
  <si>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</si>
  <si>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</si>
  <si>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</si>
  <si>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</si>
  <si>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</si>
  <si>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</si>
  <si>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</si>
  <si>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</si>
  <si>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</si>
  <si>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</si>
  <si>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</si>
  <si>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</si>
  <si>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</si>
  <si>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</si>
  <si>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</si>
  <si>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</si>
  <si>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</si>
  <si>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</si>
  <si>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</si>
  <si>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</si>
  <si>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</si>
  <si>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</si>
  <si>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</si>
  <si>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</si>
  <si>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</si>
  <si>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</si>
  <si>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</si>
  <si>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</si>
  <si>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</si>
  <si>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</si>
  <si>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</si>
  <si>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</si>
  <si>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</si>
  <si>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</si>
  <si>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</si>
  <si>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</si>
  <si>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</si>
  <si>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</si>
  <si>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</si>
  <si>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</si>
  <si>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</si>
  <si>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</si>
  <si>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</si>
  <si>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</si>
  <si>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</si>
  <si>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</si>
  <si>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</si>
  <si>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</si>
  <si>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</si>
  <si>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</si>
  <si>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</si>
  <si>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</si>
  <si>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</si>
  <si>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</si>
  <si>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</si>
  <si>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</si>
  <si>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</si>
  <si>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</si>
  <si>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</si>
  <si>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</si>
  <si>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</si>
  <si>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</si>
  <si>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</si>
  <si>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</si>
  <si>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</si>
  <si>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</si>
  <si>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</si>
  <si>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</si>
  <si>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</si>
  <si>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</si>
  <si>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</si>
  <si>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</si>
  <si>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</si>
  <si>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</si>
  <si>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</si>
  <si>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</si>
  <si>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</si>
  <si>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</si>
  <si>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</si>
  <si>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</si>
  <si>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</si>
  <si>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</si>
  <si>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</si>
  <si>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</si>
  <si>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</si>
  <si>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</si>
  <si>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</si>
  <si>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</si>
  <si>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</si>
  <si>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</si>
  <si>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</si>
  <si>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</si>
  <si>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</si>
  <si>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</si>
  <si>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</si>
  <si>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</si>
  <si>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</si>
  <si>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</si>
  <si>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</si>
  <si>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</si>
  <si>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</si>
  <si>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</si>
  <si>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</si>
  <si>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</si>
  <si>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</si>
  <si>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</si>
  <si>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</si>
  <si>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</si>
  <si>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</si>
  <si>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</si>
  <si>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</si>
  <si>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</si>
  <si>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</si>
  <si>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</si>
  <si>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</si>
  <si>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</si>
  <si>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</si>
  <si>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</si>
  <si>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</si>
  <si>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</si>
  <si>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</si>
  <si>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</si>
  <si>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</si>
  <si>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</si>
  <si>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</si>
  <si>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</si>
  <si>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</si>
  <si>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</si>
  <si>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</si>
  <si>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</si>
  <si>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</si>
  <si>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</si>
  <si>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</si>
  <si>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</si>
  <si>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</si>
  <si>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</si>
  <si>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</si>
  <si>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</si>
  <si>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</si>
  <si>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</si>
  <si>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</si>
  <si>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</si>
  <si>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</si>
  <si>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</si>
  <si>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</si>
  <si>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</si>
  <si>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</si>
  <si>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</si>
  <si>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</si>
  <si>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</si>
  <si>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</si>
  <si>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</si>
  <si>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</si>
  <si>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</si>
  <si>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</si>
  <si>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</si>
  <si>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</si>
  <si>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</si>
  <si>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</si>
  <si>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</si>
  <si>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</si>
  <si>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</si>
  <si>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</si>
  <si>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</si>
  <si>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</si>
  <si>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</si>
  <si>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</si>
  <si>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</si>
  <si>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</si>
  <si>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</si>
  <si>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</si>
  <si>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</si>
  <si>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</si>
  <si>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</si>
  <si>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</si>
  <si>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</si>
  <si>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</si>
  <si>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</si>
  <si>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</si>
  <si>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</si>
  <si>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</si>
  <si>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</si>
  <si>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</si>
  <si>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</si>
  <si>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</si>
  <si>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</si>
  <si>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</si>
  <si>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</si>
  <si>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</si>
  <si>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</si>
  <si>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</si>
  <si>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</si>
  <si>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</si>
  <si>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</si>
  <si>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</si>
  <si>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</si>
  <si>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</si>
  <si>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</si>
  <si>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</si>
  <si>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</si>
  <si>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</si>
  <si>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</si>
  <si>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</si>
  <si>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</si>
  <si>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</si>
  <si>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</si>
  <si>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</si>
  <si>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</si>
  <si>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</si>
  <si>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</si>
  <si>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</si>
  <si>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</si>
  <si>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</si>
  <si>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</si>
  <si>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</si>
  <si>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</si>
  <si>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</si>
  <si>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</si>
  <si>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</si>
  <si>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</si>
  <si>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</si>
  <si>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</si>
  <si>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</si>
  <si>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</si>
  <si>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</si>
  <si>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</si>
  <si>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</si>
  <si>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</si>
  <si>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</si>
  <si>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</si>
  <si>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</si>
  <si>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</si>
  <si>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</si>
  <si>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</si>
  <si>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</si>
  <si>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</si>
  <si>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</si>
  <si>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</si>
  <si>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</si>
  <si>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</si>
  <si>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</si>
  <si>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</si>
  <si>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</si>
  <si>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</si>
  <si>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</si>
  <si>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</si>
  <si>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</si>
  <si>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</si>
  <si>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</si>
  <si>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</si>
  <si>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</si>
  <si>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</si>
  <si>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</si>
  <si>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</si>
  <si>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</si>
  <si>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</si>
  <si>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</si>
  <si>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</si>
  <si>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</si>
  <si>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</si>
  <si>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</si>
  <si>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</si>
  <si>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</si>
  <si>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</si>
  <si>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</si>
  <si>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</si>
  <si>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</si>
  <si>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</si>
  <si>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</si>
  <si>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</si>
  <si>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</si>
  <si>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</si>
  <si>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</si>
  <si>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</si>
  <si>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</si>
  <si>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</si>
  <si>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</si>
  <si>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</si>
  <si>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</si>
  <si>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</si>
  <si>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</si>
  <si>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</si>
  <si>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</si>
  <si>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</si>
  <si>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</si>
  <si>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</si>
  <si>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</si>
  <si>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</si>
  <si>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</si>
  <si>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</si>
  <si>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</si>
  <si>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</si>
  <si>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</si>
  <si>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</si>
  <si>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</si>
  <si>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</si>
  <si>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</si>
  <si>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</si>
  <si>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</si>
  <si>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</si>
  <si>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</si>
  <si>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</si>
  <si>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</si>
  <si>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</si>
  <si>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</si>
  <si>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</si>
  <si>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</si>
  <si>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</si>
  <si>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</si>
  <si>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</si>
  <si>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</si>
  <si>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</si>
  <si>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</si>
  <si>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</si>
  <si>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</si>
  <si>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</si>
  <si>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</si>
  <si>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</si>
  <si>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</si>
  <si>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</si>
  <si>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</si>
  <si>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</si>
  <si>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</si>
  <si>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</si>
  <si>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</si>
  <si>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</si>
  <si>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</si>
  <si>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</si>
  <si>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</si>
  <si>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</si>
  <si>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</si>
  <si>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</si>
  <si>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</si>
  <si>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</si>
  <si>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</si>
  <si>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</si>
  <si>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</si>
  <si>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</si>
  <si>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</si>
  <si>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</si>
  <si>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</si>
  <si>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</si>
  <si>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</si>
  <si>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</si>
  <si>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</si>
  <si>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</si>
  <si>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</si>
  <si>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</si>
  <si>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</si>
  <si>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</si>
  <si>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</si>
  <si>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</si>
  <si>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</si>
  <si>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</si>
  <si>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</si>
  <si>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</si>
  <si>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</si>
  <si>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</si>
  <si>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</si>
  <si>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</si>
  <si>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</si>
  <si>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</si>
  <si>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</si>
  <si>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</si>
  <si>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</si>
  <si>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</si>
  <si>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</si>
  <si>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</si>
  <si>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</si>
  <si>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</si>
  <si>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</si>
  <si>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</si>
  <si>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</si>
  <si>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</si>
  <si>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</si>
  <si>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</si>
  <si>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</si>
  <si>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</si>
  <si>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</si>
  <si>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</si>
  <si>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</si>
  <si>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</si>
  <si>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</si>
  <si>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</si>
  <si>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</si>
  <si>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</si>
  <si>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</si>
  <si>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</si>
  <si>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</si>
  <si>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</si>
  <si>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</si>
  <si>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</si>
  <si>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</si>
  <si>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</si>
  <si>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</si>
  <si>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</si>
  <si>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</si>
  <si>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</si>
  <si>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</si>
  <si>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</si>
  <si>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</si>
  <si>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</si>
  <si>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</si>
  <si>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</si>
  <si>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</si>
  <si>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</si>
  <si>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</si>
  <si>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</si>
  <si>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</si>
  <si>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</si>
  <si>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</si>
  <si>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</si>
  <si>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</si>
  <si>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</si>
  <si>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</si>
  <si>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</si>
  <si>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</si>
  <si>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</si>
  <si>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</si>
  <si>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</si>
  <si>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</si>
  <si>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</si>
  <si>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</si>
  <si>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</si>
  <si>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</si>
  <si>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</si>
  <si>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</si>
  <si>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</si>
  <si>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</si>
  <si>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</si>
  <si>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</si>
  <si>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</si>
  <si>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</si>
  <si>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</si>
  <si>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</si>
  <si>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</si>
  <si>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</si>
  <si>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</si>
  <si>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</si>
  <si>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</si>
  <si>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</si>
  <si>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</si>
  <si>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</si>
  <si>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</si>
  <si>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</si>
  <si>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</si>
  <si>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</si>
  <si>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</si>
  <si>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</si>
  <si>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</si>
  <si>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</si>
  <si>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</si>
  <si>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</si>
  <si>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</si>
  <si>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</si>
  <si>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</si>
  <si>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</si>
  <si>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</si>
  <si>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</si>
  <si>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</si>
  <si>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</si>
  <si>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</si>
  <si>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</si>
  <si>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</si>
  <si>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</si>
  <si>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</si>
  <si>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</si>
  <si>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</si>
  <si>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</si>
  <si>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</si>
  <si>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</si>
  <si>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</si>
  <si>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</si>
  <si>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</si>
  <si>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</si>
  <si>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</si>
  <si>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</si>
  <si>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</si>
  <si>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</si>
  <si>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</si>
  <si>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</si>
  <si>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</si>
  <si>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</si>
  <si>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</si>
  <si>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</si>
  <si>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</si>
  <si>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</si>
  <si>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</si>
  <si>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</si>
  <si>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</si>
  <si>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</si>
  <si>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</si>
  <si>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</si>
  <si>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</si>
  <si>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</si>
  <si>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</si>
  <si>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</si>
  <si>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</si>
  <si>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</si>
  <si>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</si>
  <si>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</si>
  <si>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</si>
  <si>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</si>
  <si>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</si>
  <si>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</si>
  <si>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</si>
  <si>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</si>
  <si>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</si>
  <si>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</si>
  <si>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</si>
  <si>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</si>
  <si>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</si>
  <si>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</si>
  <si>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</si>
  <si>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</si>
  <si>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</si>
  <si>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</si>
  <si>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</si>
  <si>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</si>
  <si>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</si>
  <si>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</si>
  <si>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</si>
  <si>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</si>
  <si>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</si>
  <si>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</si>
  <si>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</si>
  <si>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</si>
  <si>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</si>
  <si>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</si>
  <si>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</si>
  <si>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</si>
  <si>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</si>
  <si>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</si>
  <si>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</si>
  <si>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</si>
  <si>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</si>
  <si>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</si>
  <si>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</si>
  <si>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</si>
  <si>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</si>
  <si>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</si>
  <si>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</si>
  <si>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</si>
  <si>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</si>
  <si>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</si>
  <si>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</si>
  <si>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</si>
  <si>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</si>
  <si>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</si>
  <si>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</si>
  <si>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</si>
  <si>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</si>
  <si>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</si>
  <si>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</si>
  <si>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</si>
  <si>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</si>
  <si>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</si>
  <si>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</si>
  <si>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</si>
  <si>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</si>
  <si>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</si>
  <si>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</si>
  <si>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</si>
  <si>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</si>
  <si>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</si>
  <si>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</si>
  <si>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</si>
  <si>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</si>
  <si>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</si>
  <si>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</si>
  <si>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</si>
  <si>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</si>
  <si>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</si>
  <si>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</si>
  <si>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</si>
  <si>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</si>
  <si>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</si>
  <si>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</si>
  <si>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</si>
  <si>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</si>
  <si>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</si>
  <si>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</si>
  <si>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</si>
  <si>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</si>
  <si>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</si>
  <si>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</si>
  <si>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</si>
  <si>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</si>
  <si>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</si>
  <si>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</si>
  <si>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</si>
  <si>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</si>
  <si>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</si>
  <si>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</si>
  <si>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</si>
  <si>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</si>
  <si>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</si>
  <si>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</si>
  <si>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</si>
  <si>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</si>
  <si>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</si>
  <si>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</si>
  <si>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</si>
  <si>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</si>
  <si>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</si>
  <si>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</si>
  <si>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</si>
  <si>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</si>
  <si>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</si>
  <si>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</si>
  <si>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</si>
  <si>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</si>
  <si>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</si>
  <si>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</si>
  <si>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</si>
  <si>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</si>
  <si>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</si>
  <si>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</si>
  <si>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</si>
  <si>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</si>
  <si>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</si>
  <si>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</si>
  <si>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</si>
  <si>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</si>
  <si>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</si>
  <si>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</si>
  <si>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</si>
  <si>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</si>
  <si>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</si>
  <si>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</si>
  <si>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</si>
  <si>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</si>
  <si>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</si>
  <si>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</si>
  <si>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</si>
  <si>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</si>
  <si>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</si>
  <si>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</si>
  <si>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</si>
  <si>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</si>
  <si>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</si>
  <si>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</si>
  <si>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</si>
  <si>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</si>
  <si>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</si>
  <si>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</si>
  <si>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</si>
  <si>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</si>
  <si>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</si>
  <si>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</si>
  <si>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</si>
  <si>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</si>
  <si>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</si>
  <si>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</si>
  <si>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</si>
  <si>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</si>
  <si>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</si>
  <si>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</si>
  <si>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</si>
  <si>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</si>
  <si>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</si>
  <si>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</si>
  <si>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</si>
  <si>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</si>
  <si>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</si>
  <si>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</si>
  <si>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</si>
  <si>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</si>
  <si>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</si>
  <si>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</si>
  <si>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</si>
  <si>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</si>
  <si>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</si>
  <si>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</si>
  <si>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</si>
  <si>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</si>
  <si>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</si>
  <si>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</si>
  <si>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</si>
  <si>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</si>
  <si>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</si>
  <si>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</si>
  <si>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</si>
  <si>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</si>
  <si>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</si>
  <si>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</si>
  <si>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</si>
  <si>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</si>
  <si>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</si>
  <si>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</si>
  <si>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</si>
  <si>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</si>
  <si>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</si>
  <si>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</si>
  <si>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</si>
  <si>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</si>
  <si>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</si>
  <si>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</si>
  <si>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</si>
  <si>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</si>
  <si>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</si>
  <si>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</si>
  <si>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</si>
  <si>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</si>
  <si>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</si>
  <si>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</si>
  <si>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</si>
  <si>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</si>
  <si>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</si>
  <si>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</si>
  <si>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</si>
  <si>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</si>
  <si>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</si>
  <si>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</si>
  <si>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</si>
  <si>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</si>
  <si>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</si>
  <si>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</si>
  <si>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</si>
  <si>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</si>
  <si>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</si>
  <si>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</si>
  <si>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</si>
  <si>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</si>
  <si>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</si>
  <si>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</si>
  <si>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</si>
  <si>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</si>
  <si>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</si>
  <si>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</si>
  <si>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</si>
  <si>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</si>
  <si>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</si>
  <si>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</si>
  <si>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</si>
  <si>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</si>
  <si>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</si>
  <si>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</si>
  <si>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</si>
  <si>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</si>
  <si>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</si>
  <si>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</si>
  <si>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</si>
  <si>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</si>
  <si>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</si>
  <si>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</si>
  <si>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</si>
  <si>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</si>
  <si>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</si>
  <si>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</si>
  <si>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</si>
  <si>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</si>
  <si>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</si>
  <si>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</si>
  <si>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</si>
  <si>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</si>
  <si>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</si>
  <si>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</si>
  <si>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</si>
  <si>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</si>
  <si>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</si>
  <si>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</si>
  <si>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</si>
  <si>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</si>
  <si>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</si>
  <si>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</si>
  <si>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</si>
  <si>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</si>
  <si>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</si>
  <si>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</si>
  <si>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</si>
  <si>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</si>
  <si>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</si>
  <si>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</si>
  <si>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</si>
  <si>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</si>
  <si>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</si>
  <si>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</si>
  <si>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</si>
  <si>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</si>
  <si>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</si>
  <si>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</si>
  <si>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</si>
  <si>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</si>
  <si>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</si>
  <si>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</si>
  <si>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</si>
  <si>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</si>
  <si>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</si>
  <si>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</si>
  <si>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</si>
  <si>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</si>
  <si>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</si>
  <si>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</si>
  <si>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</si>
  <si>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</si>
  <si>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</si>
  <si>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</si>
  <si>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</si>
  <si>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</si>
  <si>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</si>
  <si>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</si>
  <si>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</si>
  <si>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</si>
  <si>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</si>
  <si>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</si>
  <si>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</si>
  <si>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</si>
  <si>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</si>
  <si>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</si>
  <si>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</si>
  <si>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</si>
  <si>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</si>
  <si>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</si>
  <si>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</si>
  <si>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</si>
  <si>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</si>
  <si>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</si>
  <si>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</si>
  <si>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</si>
  <si>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</si>
  <si>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</si>
  <si>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</si>
  <si>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</si>
  <si>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</si>
  <si>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</si>
  <si>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</si>
  <si>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</si>
  <si>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</si>
  <si>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</si>
  <si>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</si>
  <si>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</si>
  <si>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</si>
  <si>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</si>
  <si>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</si>
  <si>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</si>
  <si>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</si>
  <si>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</si>
  <si>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</si>
  <si>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</si>
  <si>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</si>
  <si>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</si>
  <si>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</si>
  <si>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</si>
  <si>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</si>
  <si>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</si>
  <si>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</si>
  <si>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</si>
  <si>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</si>
  <si>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</si>
  <si>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</si>
  <si>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</si>
  <si>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</si>
  <si>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</si>
  <si>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</si>
  <si>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</si>
  <si>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</si>
  <si>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</si>
  <si>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</si>
  <si>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</si>
  <si>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</si>
  <si>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</si>
  <si>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</si>
  <si>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</si>
  <si>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</si>
  <si>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</si>
  <si>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</si>
  <si>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</si>
  <si>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</si>
  <si>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</si>
  <si>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</si>
  <si>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</si>
  <si>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</si>
  <si>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</si>
  <si>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</si>
  <si>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</si>
  <si>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</si>
  <si>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</si>
  <si>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</si>
  <si>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</si>
  <si>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</si>
  <si>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</si>
  <si>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</si>
  <si>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</si>
  <si>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</si>
  <si>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</si>
  <si>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</si>
  <si>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</si>
  <si>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</si>
  <si>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</si>
  <si>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</si>
  <si>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</si>
  <si>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</si>
  <si>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</si>
  <si>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</si>
  <si>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</si>
  <si>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</si>
  <si>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</si>
  <si>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</si>
  <si>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</si>
  <si>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</si>
  <si>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</si>
  <si>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</si>
  <si>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</si>
  <si>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</si>
  <si>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</si>
  <si>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</si>
  <si>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</si>
  <si>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</si>
  <si>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</si>
  <si>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</si>
  <si>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</si>
  <si>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</si>
  <si>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</si>
  <si>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</si>
  <si>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</si>
  <si>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</si>
  <si>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</si>
  <si>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</si>
  <si>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</si>
  <si>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</si>
  <si>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</si>
  <si>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</si>
  <si>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</si>
  <si>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</si>
  <si>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</si>
  <si>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</si>
  <si>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</si>
  <si>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</si>
  <si>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</si>
  <si>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</si>
  <si>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</si>
  <si>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</si>
  <si>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</si>
  <si>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</si>
  <si>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</si>
  <si>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</si>
  <si>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</si>
  <si>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</si>
  <si>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</si>
  <si>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</si>
  <si>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</si>
  <si>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</si>
  <si>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</si>
  <si>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</si>
  <si>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</si>
  <si>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</si>
  <si>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</si>
  <si>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</si>
  <si>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</si>
  <si>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</si>
  <si>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</si>
  <si>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</si>
  <si>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</si>
  <si>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</si>
  <si>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</si>
  <si>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</si>
  <si>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</si>
  <si>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</si>
  <si>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</si>
  <si>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</si>
  <si>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</si>
  <si>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</si>
  <si>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</si>
  <si>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</si>
  <si>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</si>
  <si>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</si>
  <si>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</si>
  <si>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</si>
  <si>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</si>
  <si>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</si>
  <si>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</si>
  <si>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</si>
  <si>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</si>
  <si>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</si>
  <si>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</si>
  <si>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</si>
  <si>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</si>
  <si>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</si>
  <si>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</si>
  <si>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</si>
  <si>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</si>
  <si>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</si>
  <si>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</si>
  <si>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</si>
  <si>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</si>
  <si>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</si>
  <si>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</si>
  <si>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</si>
  <si>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</si>
  <si>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</si>
  <si>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</si>
  <si>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</si>
  <si>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</si>
  <si>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</si>
  <si>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</si>
  <si>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</si>
  <si>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</si>
  <si>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</si>
  <si>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</si>
  <si>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</si>
  <si>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</si>
  <si>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</si>
  <si>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</si>
  <si>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</si>
  <si>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</si>
  <si>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</si>
  <si>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</si>
  <si>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</si>
  <si>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</si>
  <si>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</si>
  <si>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</si>
  <si>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</si>
  <si>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</si>
  <si>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</si>
  <si>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</si>
  <si>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</si>
  <si>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</si>
  <si>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</si>
  <si>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</si>
  <si>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</si>
  <si>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</si>
  <si>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</si>
  <si>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</si>
  <si>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</si>
  <si>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</si>
  <si>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</si>
  <si>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</si>
  <si>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</si>
  <si>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</si>
  <si>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</si>
  <si>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</si>
  <si>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</si>
  <si>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</si>
  <si>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</si>
  <si>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</si>
  <si>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</si>
  <si>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</si>
  <si>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</si>
  <si>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</si>
  <si>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</si>
  <si>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</si>
  <si>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</si>
  <si>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</si>
  <si>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</si>
  <si>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</si>
  <si>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</si>
  <si>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</si>
  <si>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</si>
  <si>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</si>
  <si>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</si>
  <si>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</si>
  <si>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</si>
  <si>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</si>
  <si>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</si>
  <si>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</si>
  <si>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</si>
  <si>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</si>
  <si>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</si>
  <si>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</si>
  <si>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</si>
  <si>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</si>
  <si>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</si>
  <si>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</si>
  <si>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</si>
  <si>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</si>
  <si>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</si>
  <si>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</si>
  <si>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</si>
  <si>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</si>
  <si>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</si>
  <si>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</si>
  <si>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</si>
  <si>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</si>
  <si>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</si>
  <si>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</si>
  <si>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</si>
  <si>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</si>
  <si>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</si>
  <si>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</si>
  <si>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</si>
  <si>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</si>
  <si>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</si>
  <si>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</si>
  <si>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</si>
  <si>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</si>
  <si>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</si>
  <si>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</si>
  <si>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</si>
  <si>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</si>
  <si>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</si>
  <si>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</si>
  <si>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</si>
  <si>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</si>
  <si>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</si>
  <si>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</si>
  <si>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</si>
  <si>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</si>
  <si>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</si>
  <si>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</si>
  <si>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</si>
  <si>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</si>
  <si>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</si>
  <si>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</si>
  <si>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</si>
  <si>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</si>
  <si>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</si>
  <si>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</si>
  <si>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</si>
  <si>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</si>
  <si>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</si>
  <si>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</si>
  <si>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</si>
  <si>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</si>
  <si>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</si>
  <si>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</si>
  <si>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</si>
  <si>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</si>
  <si>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</si>
  <si>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</si>
  <si>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</si>
  <si>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</si>
  <si>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</si>
  <si>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</si>
  <si>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</si>
  <si>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</si>
  <si>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</si>
  <si>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</si>
  <si>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</si>
  <si>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</si>
  <si>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</si>
  <si>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</si>
  <si>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</si>
  <si>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</si>
  <si>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</si>
  <si>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</si>
  <si>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</si>
  <si>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</si>
  <si>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</si>
  <si>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</si>
  <si>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</si>
  <si>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</si>
  <si>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</si>
  <si>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</si>
  <si>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</si>
  <si>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</si>
  <si>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</si>
  <si>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</si>
  <si>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</si>
  <si>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</si>
  <si>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</si>
  <si>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</si>
  <si>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</si>
  <si>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</si>
  <si>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</si>
  <si>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</si>
  <si>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</si>
  <si>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</si>
  <si>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</si>
  <si>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</si>
  <si>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</si>
  <si>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</si>
  <si>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</si>
  <si>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</si>
  <si>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</si>
  <si>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</si>
  <si>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</si>
  <si>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</si>
  <si>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</si>
  <si>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</si>
  <si>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</si>
  <si>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</si>
  <si>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</si>
  <si>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</si>
  <si>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</si>
  <si>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</si>
  <si>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</si>
  <si>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</si>
  <si>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</si>
  <si>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</si>
  <si>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</si>
  <si>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</si>
  <si>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</si>
  <si>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</si>
  <si>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</si>
  <si>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</si>
  <si>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</si>
  <si>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</si>
  <si>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</si>
  <si>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</si>
  <si>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</si>
  <si>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</si>
  <si>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</si>
  <si>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</si>
  <si>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</si>
  <si>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</si>
  <si>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</si>
  <si>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</si>
  <si>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</si>
  <si>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</si>
  <si>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</si>
  <si>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</si>
  <si>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</si>
  <si>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</si>
  <si>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</si>
  <si>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</si>
  <si>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</si>
  <si>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</si>
  <si>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</si>
  <si>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</si>
  <si>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</si>
  <si>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</si>
  <si>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</si>
  <si>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</si>
  <si>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</si>
  <si>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</si>
  <si>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</si>
  <si>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</si>
  <si>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</si>
  <si>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</si>
  <si>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</si>
  <si>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</si>
  <si>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</si>
  <si>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</si>
  <si>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</si>
  <si>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</si>
  <si>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</si>
  <si>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</si>
  <si>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</si>
  <si>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</si>
  <si>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</si>
  <si>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</si>
  <si>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</si>
  <si>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</si>
  <si>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</si>
  <si>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</si>
  <si>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</si>
  <si>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</si>
  <si>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</si>
  <si>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</si>
  <si>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</si>
  <si>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</si>
  <si>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</si>
  <si>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</si>
  <si>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</si>
  <si>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</si>
  <si>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</si>
  <si>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</si>
  <si>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</si>
  <si>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</si>
  <si>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</si>
  <si>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</si>
  <si>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</si>
  <si>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</si>
  <si>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</si>
  <si>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</si>
  <si>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</si>
  <si>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</si>
  <si>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</si>
  <si>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</si>
  <si>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</si>
  <si>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</si>
  <si>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</si>
  <si>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</si>
  <si>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</si>
  <si>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</si>
  <si>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</si>
  <si>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</si>
  <si>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</si>
  <si>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</si>
  <si>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</si>
  <si>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</si>
  <si>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</si>
  <si>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</si>
  <si>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</si>
  <si>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</si>
  <si>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</si>
  <si>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</si>
  <si>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</si>
  <si>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</si>
  <si>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</si>
  <si>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</si>
  <si>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</si>
  <si>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</si>
  <si>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</si>
  <si>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</si>
  <si>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</si>
  <si>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</si>
  <si>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</si>
  <si>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</si>
  <si>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</si>
  <si>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</si>
  <si>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</si>
  <si>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</si>
  <si>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</si>
  <si>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</si>
  <si>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</si>
  <si>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</si>
  <si>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</si>
  <si>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</si>
  <si>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</si>
  <si>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</si>
  <si>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</si>
  <si>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</si>
  <si>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</si>
  <si>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</si>
  <si>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</si>
  <si>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</si>
  <si>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</si>
  <si>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</si>
  <si>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</si>
  <si>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</si>
  <si>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</si>
  <si>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</si>
  <si>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</si>
  <si>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</si>
  <si>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</si>
  <si>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</si>
  <si>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</si>
  <si>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</si>
  <si>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</si>
  <si>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</si>
  <si>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</si>
  <si>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</si>
  <si>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</si>
  <si>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</si>
  <si>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</si>
  <si>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</si>
  <si>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</si>
  <si>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</si>
  <si>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</si>
  <si>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</si>
  <si>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</si>
  <si>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</si>
  <si>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</si>
  <si>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</si>
  <si>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</si>
  <si>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</si>
  <si>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</si>
  <si>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</si>
  <si>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</si>
  <si>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</si>
  <si>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</si>
  <si>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</si>
  <si>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</si>
  <si>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</si>
  <si>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</si>
  <si>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</si>
  <si>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</si>
  <si>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</si>
  <si>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</si>
  <si>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</si>
  <si>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</si>
  <si>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</si>
  <si>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</si>
  <si>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</si>
  <si>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</si>
  <si>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</si>
  <si>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</si>
  <si>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</si>
  <si>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</si>
  <si>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</si>
  <si>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</si>
  <si>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</si>
  <si>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</si>
  <si>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</si>
  <si>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</si>
  <si>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</si>
  <si>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</si>
  <si>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</si>
  <si>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</si>
  <si>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</si>
  <si>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</si>
  <si>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</si>
  <si>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</si>
  <si>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</si>
  <si>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</si>
  <si>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</si>
  <si>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</si>
  <si>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</si>
  <si>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</si>
  <si>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</si>
  <si>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</si>
  <si>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</si>
  <si>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</si>
  <si>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</si>
  <si>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</si>
  <si>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</si>
  <si>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</si>
  <si>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</si>
  <si>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</si>
  <si>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</si>
  <si>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</si>
  <si>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</si>
  <si>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</si>
  <si>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</si>
  <si>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</si>
  <si>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</si>
  <si>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</si>
  <si>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</si>
  <si>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</si>
  <si>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</si>
  <si>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</si>
  <si>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</si>
  <si>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</si>
  <si>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</si>
  <si>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</si>
  <si>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</si>
  <si>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</si>
  <si>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</si>
  <si>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</si>
  <si>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</si>
  <si>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</si>
  <si>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</si>
  <si>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</si>
  <si>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</si>
  <si>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</si>
  <si>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</si>
  <si>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</si>
  <si>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</si>
  <si>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</si>
  <si>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</si>
  <si>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</si>
  <si>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</si>
  <si>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</si>
  <si>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</si>
  <si>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</si>
  <si>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</si>
  <si>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</si>
  <si>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</si>
  <si>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</si>
  <si>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</si>
  <si>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</si>
  <si>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</si>
  <si>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</si>
  <si>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</si>
  <si>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</si>
  <si>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</si>
  <si>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</si>
  <si>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</si>
  <si>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</si>
  <si>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</si>
  <si>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</si>
  <si>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</si>
  <si>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</si>
  <si>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</si>
  <si>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</si>
  <si>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</si>
  <si>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</si>
  <si>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</si>
  <si>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</si>
  <si>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</si>
  <si>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</si>
  <si>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</si>
  <si>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</si>
  <si>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</si>
  <si>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</si>
  <si>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</si>
  <si>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</si>
  <si>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</si>
  <si>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</si>
  <si>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</si>
  <si>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</si>
  <si>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</si>
  <si>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</si>
  <si>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</si>
  <si>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</si>
  <si>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</si>
  <si>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</si>
  <si>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</si>
  <si>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</si>
  <si>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</si>
  <si>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</si>
  <si>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</si>
  <si>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</si>
  <si>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</si>
  <si>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</si>
  <si>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</si>
  <si>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</si>
  <si>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</si>
  <si>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</si>
  <si>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</si>
  <si>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</si>
  <si>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</si>
  <si>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</si>
  <si>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</si>
  <si>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</si>
  <si>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</si>
  <si>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</si>
  <si>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</si>
  <si>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</si>
  <si>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</si>
  <si>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</si>
  <si>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</si>
  <si>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</si>
  <si>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</si>
  <si>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</si>
  <si>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</si>
  <si>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</si>
  <si>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</si>
  <si>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</si>
  <si>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</si>
  <si>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</si>
  <si>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</si>
  <si>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</si>
  <si>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</si>
  <si>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</si>
  <si>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</si>
  <si>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</si>
  <si>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</si>
  <si>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</si>
  <si>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</si>
  <si>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</si>
  <si>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</si>
  <si>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</si>
  <si>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</si>
  <si>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</si>
  <si>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</si>
  <si>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</si>
  <si>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</si>
  <si>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</si>
  <si>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</si>
  <si>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</si>
  <si>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</si>
  <si>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</si>
  <si>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</si>
  <si>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</si>
  <si>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</si>
  <si>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</si>
  <si>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</si>
  <si>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</si>
  <si>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</si>
  <si>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</si>
  <si>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</si>
  <si>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</si>
  <si>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</si>
  <si>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</si>
  <si>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</si>
  <si>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</si>
  <si>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</si>
  <si>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</si>
  <si>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</si>
  <si>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</si>
  <si>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</si>
  <si>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</si>
  <si>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</si>
  <si>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</si>
  <si>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</si>
  <si>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</si>
  <si>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</si>
  <si>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</si>
  <si>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</si>
  <si>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</si>
  <si>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</si>
  <si>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</si>
  <si>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</si>
  <si>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</si>
  <si>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</si>
  <si>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</si>
  <si>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</si>
  <si>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</si>
  <si>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</si>
  <si>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</si>
  <si>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</si>
  <si>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</si>
  <si>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</si>
  <si>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</si>
  <si>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</si>
  <si>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</si>
  <si>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</si>
  <si>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</si>
  <si>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</si>
  <si>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</si>
  <si>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</si>
  <si>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</si>
  <si>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</si>
  <si>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</si>
  <si>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</si>
  <si>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</si>
  <si>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</si>
  <si>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</si>
  <si>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</si>
  <si>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</si>
  <si>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</si>
  <si>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</si>
  <si>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</si>
  <si>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</si>
  <si>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</si>
  <si>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</si>
  <si>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</si>
  <si>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</si>
  <si>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</si>
  <si>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</si>
  <si>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</si>
  <si>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</si>
  <si>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</si>
  <si>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</si>
  <si>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</si>
  <si>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</si>
  <si>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</si>
  <si>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</si>
  <si>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</si>
  <si>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</si>
  <si>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</si>
  <si>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</si>
  <si>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</si>
  <si>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</si>
  <si>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</si>
  <si>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</si>
  <si>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</si>
  <si>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</si>
  <si>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</si>
  <si>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</si>
  <si>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</si>
  <si>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</si>
  <si>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</si>
  <si>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</si>
  <si>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</si>
  <si>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</si>
  <si>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</si>
  <si>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</si>
  <si>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</si>
  <si>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</si>
  <si>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</si>
  <si>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</si>
  <si>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</si>
  <si>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</si>
  <si>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</si>
  <si>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</si>
  <si>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</si>
  <si>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</si>
  <si>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</si>
  <si>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</si>
  <si>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</si>
  <si>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</si>
  <si>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</si>
  <si>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</si>
  <si>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</si>
  <si>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</si>
  <si>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</si>
  <si>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</si>
  <si>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</si>
  <si>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</si>
  <si>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</si>
  <si>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</si>
  <si>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</si>
  <si>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</si>
  <si>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</si>
  <si>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</si>
  <si>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</si>
  <si>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</si>
  <si>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</si>
  <si>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</si>
  <si>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</si>
  <si>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</si>
  <si>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</si>
  <si>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</si>
  <si>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</si>
  <si>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</si>
  <si>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</si>
  <si>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</si>
  <si>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</si>
  <si>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</si>
  <si>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</si>
  <si>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</si>
  <si>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</si>
  <si>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</si>
  <si>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</si>
  <si>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</si>
  <si>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</si>
  <si>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</si>
  <si>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</si>
  <si>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</si>
  <si>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</si>
  <si>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</si>
  <si>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</si>
  <si>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</si>
  <si>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</si>
  <si>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</si>
  <si>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</si>
  <si>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</si>
  <si>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</si>
  <si>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</si>
  <si>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</si>
  <si>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</si>
  <si>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</si>
  <si>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</si>
  <si>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</si>
  <si>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</si>
  <si>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</si>
  <si>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</si>
  <si>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</si>
  <si>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</si>
  <si>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</si>
  <si>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</si>
  <si>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</si>
  <si>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</si>
  <si>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</si>
  <si>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</si>
  <si>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</si>
  <si>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</si>
  <si>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</si>
  <si>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</si>
  <si>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</si>
  <si>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</si>
  <si>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</si>
  <si>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</si>
  <si>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</si>
  <si>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</si>
  <si>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</si>
  <si>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</si>
  <si>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</si>
  <si>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</si>
  <si>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</si>
  <si>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</si>
  <si>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</si>
  <si>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</si>
  <si>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</si>
  <si>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</si>
  <si>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</si>
  <si>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</si>
  <si>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</si>
  <si>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</si>
  <si>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</si>
  <si>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</si>
  <si>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</si>
  <si>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</si>
  <si>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</si>
  <si>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</si>
  <si>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</si>
  <si>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</si>
  <si>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</si>
  <si>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</si>
  <si>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</si>
  <si>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</si>
  <si>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</si>
  <si>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</si>
  <si>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</si>
  <si>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</si>
  <si>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</si>
  <si>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</si>
  <si>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</si>
  <si>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</si>
  <si>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</si>
  <si>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</si>
  <si>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</si>
  <si>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</si>
  <si>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</si>
  <si>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</si>
  <si>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</si>
  <si>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</si>
  <si>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</si>
  <si>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</si>
  <si>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</si>
  <si>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</si>
  <si>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</si>
  <si>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</si>
  <si>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</si>
  <si>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</si>
  <si>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</si>
  <si>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</si>
  <si>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</si>
  <si>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</si>
  <si>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</si>
  <si>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</si>
  <si>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</si>
  <si>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</si>
  <si>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</si>
  <si>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</si>
  <si>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</si>
  <si>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</si>
  <si>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</si>
  <si>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</si>
  <si>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</si>
  <si>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</si>
  <si>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</si>
  <si>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</si>
  <si>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</si>
  <si>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</si>
  <si>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</si>
  <si>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</si>
  <si>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</si>
  <si>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</si>
  <si>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</si>
  <si>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</si>
  <si>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</si>
  <si>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</si>
  <si>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</si>
  <si>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</si>
  <si>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</si>
  <si>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</si>
  <si>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</si>
  <si>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</si>
  <si>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</si>
  <si>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</si>
  <si>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</si>
  <si>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</si>
  <si>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</si>
  <si>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</si>
  <si>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</si>
  <si>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</si>
  <si>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</si>
  <si>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</si>
  <si>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</si>
  <si>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</si>
  <si>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</si>
  <si>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</si>
  <si>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</si>
  <si>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</si>
  <si>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</si>
  <si>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</si>
  <si>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</si>
  <si>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</si>
  <si>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</si>
  <si>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</si>
  <si>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</si>
  <si>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</si>
  <si>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</si>
  <si>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</si>
  <si>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</si>
  <si>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</si>
  <si>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</si>
  <si>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</si>
  <si>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</si>
  <si>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</si>
  <si>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</si>
  <si>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</si>
  <si>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</si>
  <si>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</si>
  <si>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</si>
  <si>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</si>
  <si>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</si>
  <si>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</si>
  <si>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</si>
  <si>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</si>
  <si>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</si>
  <si>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</si>
  <si>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</si>
  <si>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</si>
  <si>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</si>
  <si>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</si>
  <si>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</si>
  <si>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</si>
  <si>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</si>
  <si>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</si>
  <si>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</si>
  <si>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</si>
  <si>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</si>
  <si>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</si>
  <si>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</si>
  <si>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</si>
  <si>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</si>
  <si>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</si>
  <si>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</si>
  <si>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</si>
  <si>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</si>
  <si>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</si>
  <si>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</si>
  <si>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</si>
  <si>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</si>
  <si>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</si>
  <si>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</si>
  <si>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</si>
  <si>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</si>
  <si>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</si>
  <si>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</si>
  <si>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</si>
  <si>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</si>
  <si>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</si>
  <si>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</si>
  <si>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</si>
  <si>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</si>
  <si>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</si>
  <si>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</si>
  <si>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</si>
  <si>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</si>
  <si>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</si>
  <si>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</si>
  <si>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</si>
  <si>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</si>
  <si>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</si>
  <si>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</si>
  <si>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</si>
  <si>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</si>
  <si>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</si>
  <si>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</si>
  <si>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</si>
  <si>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</si>
  <si>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</si>
  <si>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</si>
  <si>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</si>
  <si>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</si>
  <si>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</si>
  <si>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</si>
  <si>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</si>
  <si>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</si>
  <si>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</si>
  <si>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</si>
  <si>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</si>
  <si>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</si>
  <si>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</si>
  <si>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</si>
  <si>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</si>
  <si>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</si>
  <si>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</si>
  <si>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</si>
  <si>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</si>
  <si>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</si>
  <si>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</si>
  <si>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</si>
  <si>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</si>
  <si>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</si>
  <si>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</si>
  <si>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</si>
  <si>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</si>
  <si>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</si>
  <si>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</si>
  <si>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</si>
  <si>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</si>
  <si>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</si>
  <si>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</si>
  <si>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</si>
  <si>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</si>
  <si>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</si>
  <si>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</si>
  <si>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</si>
  <si>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</si>
  <si>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</si>
  <si>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</si>
  <si>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</si>
  <si>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</si>
  <si>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</si>
  <si>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</si>
  <si>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</si>
  <si>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</si>
  <si>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</si>
  <si>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</si>
  <si>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</si>
  <si>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</si>
  <si>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</si>
  <si>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</si>
  <si>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</si>
  <si>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</si>
  <si>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</si>
  <si>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</si>
  <si>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</si>
  <si>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</si>
  <si>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</si>
  <si>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</si>
  <si>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</si>
  <si>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</si>
  <si>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</si>
  <si>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</si>
  <si>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</si>
  <si>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</si>
  <si>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</si>
  <si>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</si>
  <si>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</si>
  <si>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</si>
  <si>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</si>
  <si>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</si>
  <si>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</si>
  <si>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</si>
  <si>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</si>
  <si>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</si>
  <si>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</si>
  <si>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</si>
  <si>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</si>
  <si>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</si>
  <si>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</si>
  <si>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</si>
  <si>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</si>
  <si>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</si>
  <si>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</si>
  <si>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</si>
  <si>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</si>
  <si>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</si>
  <si>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</si>
  <si>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</si>
  <si>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</si>
  <si>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</si>
  <si>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</si>
  <si>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</si>
  <si>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</si>
  <si>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</si>
  <si>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</si>
  <si>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</si>
  <si>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</si>
  <si>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</si>
  <si>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</si>
  <si>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</si>
  <si>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</si>
  <si>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</si>
  <si>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</si>
  <si>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</si>
  <si>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</si>
  <si>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</si>
  <si>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</si>
  <si>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</si>
  <si>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</si>
  <si>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</si>
  <si>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</si>
  <si>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</si>
  <si>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</si>
  <si>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</si>
  <si>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</si>
  <si>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</si>
  <si>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</si>
  <si>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</si>
  <si>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</si>
  <si>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</si>
  <si>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</si>
  <si>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</si>
  <si>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</si>
  <si>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</si>
  <si>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</si>
  <si>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</si>
  <si>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</si>
  <si>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</si>
  <si>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</si>
  <si>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</si>
  <si>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</si>
  <si>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</si>
  <si>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</si>
  <si>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</si>
  <si>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</si>
  <si>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</si>
  <si>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</si>
  <si>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</si>
  <si>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</si>
  <si>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</si>
  <si>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</si>
  <si>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</si>
  <si>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</si>
  <si>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</si>
  <si>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</si>
  <si>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</si>
  <si>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</si>
  <si>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</si>
  <si>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</si>
  <si>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</si>
  <si>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</si>
  <si>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</si>
  <si>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</si>
  <si>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</si>
  <si>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</si>
  <si>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</si>
  <si>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</si>
  <si>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</si>
  <si>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</si>
  <si>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</si>
  <si>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</si>
  <si>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</si>
  <si>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</si>
  <si>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</si>
  <si>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</si>
  <si>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</si>
  <si>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</si>
  <si>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</si>
  <si>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</si>
  <si>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</si>
  <si>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</si>
  <si>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</si>
  <si>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</si>
  <si>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</si>
  <si>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</si>
  <si>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</si>
  <si>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</si>
  <si>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</si>
  <si>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</si>
  <si>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</si>
  <si>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</si>
  <si>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</si>
  <si>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</si>
  <si>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</si>
  <si>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</si>
  <si>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</si>
  <si>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</si>
  <si>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</si>
  <si>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</si>
  <si>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</si>
  <si>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</si>
  <si>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</si>
  <si>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</si>
  <si>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</si>
  <si>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</si>
  <si>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</si>
  <si>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</si>
  <si>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</si>
  <si>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</si>
  <si>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</si>
  <si>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</si>
  <si>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</si>
  <si>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</si>
  <si>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</si>
  <si>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</si>
  <si>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</si>
  <si>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</si>
  <si>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</si>
  <si>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</si>
  <si>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</si>
  <si>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</si>
  <si>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</si>
  <si>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</si>
  <si>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</si>
  <si>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</si>
  <si>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</si>
  <si>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</si>
  <si>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</si>
  <si>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</si>
  <si>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</si>
  <si>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</si>
  <si>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</si>
  <si>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</si>
  <si>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</si>
  <si>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</si>
  <si>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</si>
  <si>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</si>
  <si>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</si>
  <si>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</si>
  <si>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</si>
  <si>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</si>
  <si>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</si>
  <si>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</si>
  <si>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</si>
  <si>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</si>
  <si>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</si>
  <si>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</si>
  <si>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</si>
  <si>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</si>
  <si>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</si>
  <si>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</si>
  <si>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</si>
  <si>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</si>
  <si>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</si>
  <si>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</si>
  <si>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</si>
  <si>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</si>
  <si>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</si>
  <si>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</si>
  <si>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</si>
  <si>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</si>
  <si>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</si>
  <si>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</si>
  <si>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</si>
  <si>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</si>
  <si>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</si>
  <si>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</si>
  <si>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</si>
  <si>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</si>
  <si>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</si>
  <si>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</si>
  <si>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</si>
  <si>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</si>
  <si>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</si>
  <si>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</si>
  <si>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</si>
  <si>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</si>
  <si>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</si>
  <si>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</si>
  <si>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</si>
  <si>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</si>
  <si>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</si>
  <si>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</si>
  <si>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</si>
  <si>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</si>
  <si>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</si>
  <si>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</si>
  <si>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</si>
  <si>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</si>
  <si>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</si>
  <si>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</si>
  <si>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</si>
  <si>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</si>
  <si>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</si>
  <si>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</si>
  <si>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</si>
  <si>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</si>
  <si>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</si>
  <si>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</si>
  <si>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</si>
  <si>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</si>
  <si>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</si>
  <si>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</si>
  <si>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</si>
  <si>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</si>
  <si>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</si>
  <si>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</si>
  <si>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</si>
  <si>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</si>
  <si>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</si>
  <si>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</si>
  <si>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</si>
  <si>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</si>
  <si>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</si>
  <si>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</si>
  <si>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</si>
  <si>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</si>
  <si>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</si>
  <si>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</si>
  <si>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</si>
  <si>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</si>
  <si>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</si>
  <si>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</si>
  <si>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</si>
  <si>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</si>
  <si>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</si>
  <si>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</si>
  <si>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</si>
  <si>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</si>
  <si>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</si>
  <si>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</si>
  <si>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</si>
  <si>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</si>
  <si>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</si>
  <si>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</si>
  <si>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</si>
  <si>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</si>
  <si>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</si>
  <si>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</si>
  <si>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</si>
  <si>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</si>
  <si>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</si>
  <si>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</si>
  <si>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</si>
  <si>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</si>
  <si>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</si>
  <si>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</si>
  <si>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</si>
  <si>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</si>
  <si>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</si>
  <si>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</si>
  <si>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</si>
  <si>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</si>
  <si>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</si>
  <si>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</si>
  <si>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</si>
  <si>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</si>
  <si>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</si>
  <si>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</si>
  <si>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</si>
  <si>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</si>
  <si>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</si>
  <si>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</si>
  <si>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</si>
  <si>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</si>
  <si>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</si>
  <si>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</si>
  <si>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</si>
  <si>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</si>
  <si>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</si>
  <si>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</si>
  <si>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</si>
  <si>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</si>
  <si>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</si>
  <si>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</si>
  <si>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</si>
  <si>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</si>
  <si>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</si>
  <si>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</si>
  <si>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</si>
  <si>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</si>
  <si>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</si>
  <si>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</si>
  <si>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</si>
  <si>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</si>
  <si>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</si>
  <si>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</si>
  <si>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</si>
  <si>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</si>
  <si>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</si>
  <si>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</si>
  <si>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</si>
  <si>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</si>
  <si>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</si>
  <si>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</si>
  <si>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</si>
  <si>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</si>
  <si>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</si>
  <si>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</si>
  <si>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</si>
  <si>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</si>
  <si>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</si>
  <si>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</si>
  <si>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</si>
  <si>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</si>
  <si>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</si>
  <si>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</si>
  <si>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</si>
  <si>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</si>
  <si>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</si>
  <si>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</si>
  <si>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</si>
  <si>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</si>
  <si>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</si>
  <si>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</si>
  <si>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</si>
  <si>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</si>
  <si>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</si>
  <si>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</si>
  <si>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</si>
  <si>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</si>
  <si>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</si>
  <si>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</si>
  <si>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</si>
  <si>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</si>
  <si>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</si>
  <si>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</si>
  <si>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</si>
  <si>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</si>
  <si>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</si>
  <si>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</si>
  <si>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</si>
  <si>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</si>
  <si>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</si>
  <si>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</si>
  <si>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</si>
  <si>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</si>
  <si>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</si>
  <si>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</si>
  <si>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</si>
  <si>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</si>
  <si>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</si>
  <si>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</si>
  <si>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</si>
  <si>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</si>
  <si>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</si>
  <si>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</si>
  <si>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</si>
  <si>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</si>
  <si>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</si>
  <si>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</si>
  <si>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</si>
  <si>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</si>
  <si>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</si>
  <si>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</si>
  <si>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</si>
  <si>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</si>
  <si>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</si>
  <si>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</si>
  <si>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</si>
  <si>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</si>
  <si>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</si>
  <si>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</si>
  <si>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</si>
  <si>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</si>
  <si>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</si>
  <si>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</si>
  <si>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</si>
  <si>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</si>
  <si>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</si>
  <si>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</si>
  <si>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</si>
  <si>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</si>
  <si>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</si>
  <si>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</si>
  <si>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</si>
  <si>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</si>
  <si>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</si>
  <si>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</si>
  <si>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</si>
  <si>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</si>
  <si>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</si>
  <si>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</si>
  <si>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</si>
  <si>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</si>
  <si>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</si>
  <si>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</si>
  <si>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</si>
  <si>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</si>
  <si>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</si>
  <si>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</si>
  <si>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</si>
  <si>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</si>
  <si>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</si>
  <si>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</si>
  <si>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</si>
  <si>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</si>
  <si>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</si>
  <si>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</si>
  <si>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</si>
  <si>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</si>
  <si>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</si>
  <si>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</si>
  <si>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</si>
  <si>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</si>
  <si>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</si>
  <si>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</si>
  <si>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</si>
  <si>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</si>
  <si>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</si>
  <si>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</si>
  <si>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</si>
  <si>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</si>
  <si>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</si>
  <si>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</si>
  <si>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</si>
  <si>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</si>
  <si>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</si>
  <si>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</si>
  <si>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</si>
  <si>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</si>
  <si>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</si>
  <si>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</si>
  <si>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</si>
  <si>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</si>
  <si>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</si>
  <si>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</si>
  <si>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</si>
  <si>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</si>
  <si>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</si>
  <si>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</si>
  <si>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</si>
  <si>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</si>
  <si>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</si>
  <si>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</si>
  <si>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</si>
  <si>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</si>
  <si>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</si>
  <si>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</si>
  <si>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</si>
  <si>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</si>
  <si>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</si>
  <si>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</si>
  <si>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</si>
  <si>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</si>
  <si>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</si>
  <si>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</si>
  <si>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</si>
  <si>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</si>
  <si>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</si>
  <si>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</si>
  <si>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</si>
  <si>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</si>
  <si>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</si>
  <si>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</si>
  <si>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</si>
  <si>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</si>
  <si>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</si>
  <si>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</si>
  <si>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</si>
  <si>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</si>
  <si>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</si>
  <si>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</si>
  <si>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</si>
  <si>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</si>
  <si>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</si>
  <si>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</si>
  <si>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</si>
  <si>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</si>
  <si>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</si>
  <si>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</si>
  <si>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</si>
  <si>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</si>
  <si>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</si>
  <si>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</si>
  <si>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</si>
  <si>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</si>
  <si>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</si>
  <si>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</si>
  <si>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</si>
  <si>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</si>
  <si>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</si>
  <si>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</si>
  <si>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</si>
  <si>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</si>
  <si>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</si>
  <si>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</si>
  <si>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</si>
  <si>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</si>
  <si>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</si>
  <si>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</si>
  <si>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</si>
  <si>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</si>
  <si>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</si>
  <si>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</si>
  <si>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</si>
  <si>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</si>
  <si>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</si>
  <si>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</si>
  <si>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</si>
  <si>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</si>
  <si>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</si>
  <si>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</si>
  <si>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</si>
  <si>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</si>
  <si>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</si>
  <si>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</si>
  <si>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</si>
  <si>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</si>
  <si>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</si>
  <si>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</si>
  <si>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</si>
  <si>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</si>
  <si>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</si>
  <si>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</si>
  <si>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</si>
  <si>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</si>
  <si>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</si>
  <si>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</si>
  <si>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</si>
  <si>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</si>
  <si>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</si>
  <si>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</si>
  <si>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</si>
  <si>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</si>
  <si>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</si>
  <si>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</si>
  <si>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</si>
  <si>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</si>
  <si>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</si>
  <si>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</si>
  <si>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</si>
  <si>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</si>
  <si>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</si>
  <si>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</si>
  <si>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</si>
  <si>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</si>
  <si>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</si>
  <si>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</si>
  <si>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</si>
  <si>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</si>
  <si>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</si>
  <si>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</si>
  <si>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</si>
  <si>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</si>
  <si>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</si>
  <si>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</si>
  <si>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</si>
  <si>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</si>
  <si>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</si>
  <si>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</si>
  <si>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</si>
  <si>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</si>
  <si>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</si>
  <si>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</si>
  <si>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</si>
  <si>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</si>
  <si>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</si>
  <si>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</si>
  <si>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</si>
  <si>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</si>
  <si>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</si>
  <si>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</si>
  <si>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</si>
  <si>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</si>
  <si>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</si>
  <si>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</si>
  <si>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</si>
  <si>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</si>
  <si>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</si>
  <si>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</si>
  <si>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</si>
  <si>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</si>
  <si>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</si>
  <si>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</si>
  <si>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</si>
  <si>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</si>
  <si>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</si>
  <si>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</si>
  <si>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</si>
  <si>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</si>
  <si>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</si>
  <si>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</si>
  <si>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</si>
  <si>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</si>
  <si>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</si>
  <si>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</si>
  <si>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</si>
  <si>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</si>
  <si>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</si>
  <si>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</si>
  <si>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</si>
  <si>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</si>
  <si>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</si>
  <si>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</si>
  <si>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</si>
  <si>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</si>
  <si>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</si>
  <si>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</si>
  <si>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</si>
  <si>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</si>
  <si>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</si>
  <si>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</si>
  <si>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</si>
  <si>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</si>
  <si>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</si>
  <si>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</si>
  <si>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</si>
  <si>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</si>
  <si>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</si>
  <si>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</si>
  <si>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</si>
  <si>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</si>
  <si>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</si>
  <si>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</si>
  <si>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</si>
  <si>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</si>
  <si>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</si>
  <si>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</si>
  <si>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</si>
  <si>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</si>
  <si>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</si>
  <si>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</si>
  <si>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</si>
  <si>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</si>
  <si>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</si>
  <si>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</si>
  <si>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</si>
  <si>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</si>
  <si>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</si>
  <si>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</si>
  <si>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</si>
  <si>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</si>
  <si>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</si>
  <si>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</si>
  <si>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</si>
  <si>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</si>
  <si>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</si>
  <si>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</si>
  <si>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</si>
  <si>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</si>
  <si>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</si>
  <si>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</si>
  <si>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</si>
  <si>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</si>
  <si>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</si>
  <si>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</si>
  <si>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</si>
  <si>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</si>
  <si>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</si>
  <si>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</si>
  <si>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</si>
  <si>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</si>
  <si>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</si>
  <si>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</si>
  <si>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</si>
  <si>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</si>
  <si>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</si>
  <si>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</si>
  <si>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</si>
  <si>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</si>
  <si>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</si>
  <si>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</si>
  <si>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</si>
  <si>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</si>
  <si>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</si>
  <si>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</si>
  <si>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</si>
  <si>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</si>
  <si>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</si>
  <si>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</si>
  <si>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</si>
  <si>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</si>
  <si>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</si>
  <si>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</si>
  <si>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</si>
  <si>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</si>
  <si>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</si>
  <si>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</si>
  <si>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</si>
  <si>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</si>
  <si>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</si>
  <si>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</si>
  <si>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</si>
  <si>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</si>
  <si>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</si>
  <si>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</si>
  <si>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</si>
  <si>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</si>
  <si>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</si>
  <si>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</si>
  <si>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</si>
  <si>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</si>
  <si>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</si>
  <si>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</si>
  <si>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</si>
  <si>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</si>
  <si>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</si>
  <si>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</si>
  <si>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</si>
  <si>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</si>
  <si>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</si>
  <si>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</si>
  <si>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</si>
  <si>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</si>
  <si>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</si>
  <si>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</si>
  <si>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</si>
  <si>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</si>
  <si>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</si>
  <si>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</si>
  <si>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</si>
  <si>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</si>
  <si>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</si>
  <si>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</si>
  <si>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</si>
  <si>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</si>
  <si>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</si>
  <si>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</si>
  <si>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</si>
  <si>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</si>
  <si>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</si>
  <si>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</si>
  <si>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</si>
  <si>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</si>
  <si>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</si>
  <si>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</si>
  <si>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</si>
  <si>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</si>
  <si>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</si>
  <si>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</si>
  <si>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</si>
  <si>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</si>
  <si>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</si>
  <si>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</si>
  <si>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</si>
  <si>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</si>
  <si>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</si>
  <si>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</si>
  <si>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</si>
  <si>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</si>
  <si>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</si>
  <si>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</si>
  <si>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</si>
  <si>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</si>
  <si>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</si>
  <si>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</si>
  <si>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</si>
  <si>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</si>
  <si>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</si>
  <si>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</si>
  <si>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</si>
  <si>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</si>
  <si>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</si>
  <si>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</si>
  <si>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</si>
  <si>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</si>
  <si>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</si>
  <si>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</si>
  <si>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</si>
  <si>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</si>
  <si>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</si>
  <si>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</si>
  <si>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</si>
  <si>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</si>
  <si>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</si>
  <si>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</si>
  <si>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</si>
  <si>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</si>
  <si>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</si>
  <si>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</si>
  <si>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</si>
  <si>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</si>
  <si>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</si>
  <si>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</si>
  <si>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</si>
  <si>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</si>
  <si>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</si>
  <si>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</si>
  <si>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</si>
  <si>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</si>
  <si>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</si>
  <si>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</si>
  <si>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</si>
  <si>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</si>
  <si>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</si>
  <si>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</si>
  <si>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</si>
  <si>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</si>
  <si>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</si>
  <si>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</si>
  <si>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</si>
  <si>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</si>
  <si>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</si>
  <si>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</si>
  <si>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</si>
  <si>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</si>
  <si>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</si>
  <si>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</si>
  <si>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</si>
  <si>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</si>
  <si>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</si>
  <si>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</si>
  <si>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</si>
  <si>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</si>
  <si>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</si>
  <si>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</si>
  <si>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</si>
  <si>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</si>
  <si>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</si>
  <si>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</si>
  <si>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</si>
  <si>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</si>
  <si>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</si>
  <si>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</si>
  <si>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</si>
  <si>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</si>
  <si>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</si>
  <si>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</si>
  <si>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</si>
  <si>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</si>
  <si>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</si>
  <si>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</si>
  <si>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</si>
  <si>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</si>
  <si>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</si>
  <si>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</si>
  <si>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</si>
  <si>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</si>
  <si>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</si>
  <si>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</si>
  <si>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</si>
  <si>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</si>
  <si>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</si>
  <si>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</si>
  <si>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</si>
  <si>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</si>
  <si>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</si>
  <si>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</si>
  <si>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</si>
  <si>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</si>
  <si>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</si>
  <si>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</si>
  <si>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</si>
  <si>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</si>
  <si>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</si>
  <si>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</si>
  <si>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</si>
  <si>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</si>
  <si>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</si>
  <si>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</si>
  <si>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</si>
  <si>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</si>
  <si>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</si>
  <si>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</si>
  <si>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</si>
  <si>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</si>
  <si>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</si>
  <si>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</si>
  <si>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</si>
  <si>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</si>
  <si>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</si>
  <si>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</si>
  <si>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</si>
  <si>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</si>
  <si>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</si>
  <si>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</si>
  <si>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</si>
  <si>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</si>
  <si>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</si>
  <si>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</si>
  <si>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</si>
  <si>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</si>
  <si>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</si>
  <si>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</si>
  <si>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</si>
  <si>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</si>
  <si>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</si>
  <si>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</si>
  <si>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</si>
  <si>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</si>
  <si>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</si>
  <si>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</si>
  <si>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</si>
  <si>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</si>
  <si>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</si>
  <si>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</si>
  <si>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</si>
  <si>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</si>
  <si>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</si>
  <si>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</si>
  <si>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</si>
  <si>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</si>
  <si>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</si>
  <si>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</si>
  <si>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</si>
  <si>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</si>
  <si>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</si>
  <si>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</si>
  <si>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</si>
  <si>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</si>
  <si>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</si>
  <si>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</si>
  <si>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</si>
  <si>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</si>
  <si>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</si>
  <si>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</si>
  <si>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</si>
  <si>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</si>
  <si>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</si>
  <si>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</si>
  <si>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</si>
  <si>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</si>
  <si>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</si>
  <si>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</si>
  <si>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</si>
  <si>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</si>
  <si>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</si>
  <si>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</si>
  <si>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</si>
  <si>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</si>
  <si>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</si>
  <si>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</si>
  <si>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</si>
  <si>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</si>
  <si>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</si>
  <si>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</si>
  <si>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</si>
  <si>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</si>
  <si>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</si>
  <si>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</si>
  <si>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</si>
  <si>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</si>
  <si>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</si>
  <si>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</si>
  <si>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</si>
  <si>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</si>
  <si>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</si>
  <si>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</si>
  <si>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</si>
  <si>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</si>
  <si>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</si>
  <si>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</si>
  <si>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</si>
  <si>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</si>
  <si>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</si>
  <si>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</si>
  <si>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</si>
  <si>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</si>
  <si>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</si>
  <si>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</si>
  <si>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</si>
  <si>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</si>
  <si>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</si>
  <si>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</si>
  <si>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</si>
  <si>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</si>
  <si>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</si>
  <si>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</si>
  <si>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</si>
  <si>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</si>
  <si>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</si>
  <si>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</si>
  <si>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</si>
  <si>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</si>
  <si>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</si>
  <si>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</si>
  <si>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</si>
  <si>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</si>
  <si>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</si>
  <si>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</si>
  <si>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</si>
  <si>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</si>
  <si>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</si>
  <si>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</si>
  <si>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</si>
  <si>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</si>
  <si>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</si>
  <si>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</si>
  <si>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</si>
  <si>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</si>
  <si>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</si>
  <si>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</si>
  <si>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</si>
  <si>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</si>
  <si>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</si>
  <si>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</si>
  <si>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</si>
  <si>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</si>
  <si>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</si>
  <si>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</si>
  <si>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</si>
  <si>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</si>
  <si>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</si>
  <si>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</si>
  <si>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</si>
  <si>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</si>
  <si>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</si>
  <si>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</si>
  <si>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</si>
  <si>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</si>
  <si>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</si>
  <si>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</si>
  <si>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</si>
  <si>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</si>
  <si>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</si>
  <si>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</si>
  <si>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</si>
  <si>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</si>
  <si>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</si>
  <si>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</si>
  <si>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</si>
  <si>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</si>
  <si>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</si>
  <si>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</si>
  <si>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</si>
  <si>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</si>
  <si>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</si>
  <si>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</si>
  <si>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</si>
  <si>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</si>
  <si>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</si>
  <si>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</si>
  <si>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</si>
  <si>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</si>
  <si>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</si>
  <si>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</si>
  <si>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</si>
  <si>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</si>
  <si>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</si>
  <si>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</si>
  <si>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</si>
  <si>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</si>
  <si>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</si>
  <si>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</si>
  <si>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</si>
  <si>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</si>
  <si>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</si>
  <si>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</si>
  <si>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</si>
  <si>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</si>
  <si>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</si>
  <si>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</si>
  <si>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</si>
  <si>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</si>
  <si>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</si>
  <si>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</si>
  <si>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</si>
  <si>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</si>
  <si>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</si>
  <si>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</si>
  <si>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</si>
  <si>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</si>
  <si>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</si>
  <si>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</si>
  <si>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</si>
  <si>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</si>
  <si>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</si>
  <si>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</si>
  <si>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</si>
  <si>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</si>
  <si>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</si>
  <si>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</si>
  <si>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</si>
  <si>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</si>
  <si>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</si>
  <si>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</si>
  <si>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</si>
  <si>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</si>
  <si>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</si>
  <si>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</si>
  <si>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</si>
  <si>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</si>
  <si>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</si>
  <si>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</si>
  <si>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</si>
  <si>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</si>
  <si>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</si>
  <si>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</si>
  <si>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</si>
  <si>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</si>
  <si>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</si>
  <si>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</si>
  <si>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</si>
  <si>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</si>
  <si>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</si>
  <si>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</si>
  <si>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</si>
  <si>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</si>
  <si>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</si>
  <si>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</si>
  <si>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</si>
  <si>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</si>
  <si>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</si>
  <si>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</si>
  <si>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</si>
  <si>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</si>
  <si>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</si>
  <si>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</si>
  <si>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</si>
  <si>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</si>
  <si>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</si>
  <si>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</si>
  <si>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</si>
  <si>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</si>
  <si>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</si>
  <si>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</si>
  <si>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</si>
  <si>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</si>
  <si>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</si>
  <si>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</si>
  <si>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</si>
  <si>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</si>
  <si>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</si>
  <si>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</si>
  <si>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</si>
  <si>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</si>
  <si>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</si>
  <si>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</si>
  <si>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</si>
  <si>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</si>
  <si>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</si>
  <si>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</si>
  <si>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</si>
  <si>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</si>
  <si>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</si>
  <si>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</si>
  <si>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</si>
  <si>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</si>
  <si>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</si>
  <si>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</si>
  <si>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</si>
  <si>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</si>
  <si>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</si>
  <si>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</si>
  <si>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</si>
  <si>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</si>
  <si>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</si>
  <si>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</si>
  <si>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</si>
  <si>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</si>
  <si>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</si>
  <si>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</si>
  <si>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</si>
  <si>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</si>
  <si>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</si>
  <si>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</si>
  <si>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</si>
  <si>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</si>
  <si>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</si>
  <si>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</si>
  <si>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</si>
  <si>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</si>
  <si>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</si>
  <si>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</si>
  <si>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</si>
  <si>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</si>
  <si>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</si>
  <si>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</si>
  <si>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</si>
  <si>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</si>
  <si>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</si>
  <si>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</si>
  <si>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</si>
  <si>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</si>
  <si>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</si>
  <si>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</si>
  <si>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</si>
  <si>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</si>
  <si>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</si>
  <si>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</si>
  <si>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</si>
  <si>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</si>
  <si>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</si>
  <si>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</si>
  <si>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</si>
  <si>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</si>
  <si>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</si>
  <si>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</si>
  <si>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</si>
  <si>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</si>
  <si>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</si>
  <si>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</si>
  <si>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</si>
  <si>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</si>
  <si>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</si>
  <si>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</si>
  <si>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</si>
  <si>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</si>
  <si>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</si>
  <si>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</si>
  <si>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</si>
  <si>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</si>
  <si>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</si>
  <si>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</si>
  <si>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</si>
  <si>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</si>
  <si>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</si>
  <si>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</si>
  <si>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</si>
  <si>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</si>
  <si>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</si>
  <si>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</si>
  <si>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</si>
  <si>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</si>
  <si>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</si>
  <si>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</si>
  <si>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</si>
  <si>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</si>
  <si>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</si>
  <si>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</si>
  <si>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</si>
  <si>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</si>
  <si>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</si>
  <si>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</si>
  <si>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</si>
  <si>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</si>
  <si>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</si>
  <si>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</si>
  <si>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</si>
  <si>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</si>
  <si>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</si>
  <si>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</si>
  <si>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</si>
  <si>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</si>
  <si>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</si>
  <si>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</si>
  <si>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</si>
  <si>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</si>
  <si>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</si>
  <si>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</si>
  <si>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</si>
  <si>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</si>
  <si>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</si>
  <si>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</si>
  <si>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</si>
  <si>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</si>
  <si>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</si>
  <si>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</si>
  <si>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</si>
  <si>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</si>
  <si>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</si>
  <si>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</si>
  <si>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</si>
  <si>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</si>
  <si>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</si>
  <si>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</si>
  <si>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</si>
  <si>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</si>
  <si>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</si>
  <si>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</si>
  <si>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</si>
  <si>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</si>
  <si>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</si>
  <si>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</si>
  <si>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</si>
  <si>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</si>
  <si>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</si>
  <si>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</si>
  <si>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</si>
  <si>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</si>
  <si>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</si>
  <si>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</si>
  <si>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</si>
  <si>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</si>
  <si>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</si>
  <si>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</si>
  <si>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</si>
  <si>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</si>
  <si>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</si>
  <si>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</si>
  <si>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</si>
  <si>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</si>
  <si>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</si>
  <si>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</si>
  <si>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</si>
  <si>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</si>
  <si>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</si>
  <si>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</si>
  <si>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</si>
  <si>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</si>
  <si>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</si>
  <si>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</si>
  <si>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</si>
  <si>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</si>
  <si>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</si>
  <si>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</si>
  <si>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</si>
  <si>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</si>
  <si>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</si>
  <si>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</si>
  <si>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</si>
  <si>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</si>
  <si>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</si>
  <si>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</si>
  <si>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</si>
  <si>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</si>
  <si>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</si>
  <si>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</si>
  <si>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</si>
  <si>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</si>
  <si>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</si>
  <si>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</si>
  <si>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</si>
  <si>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</si>
  <si>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</si>
  <si>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</si>
  <si>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</si>
  <si>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</si>
  <si>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</si>
  <si>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</si>
  <si>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</si>
  <si>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</si>
  <si>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</si>
  <si>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</si>
  <si>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</si>
  <si>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</si>
  <si>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</si>
  <si>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</si>
  <si>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</si>
  <si>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</si>
  <si>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</si>
  <si>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</si>
  <si>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</si>
  <si>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</si>
  <si>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</si>
  <si>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</si>
  <si>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</si>
  <si>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</si>
  <si>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</si>
  <si>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</si>
  <si>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</si>
  <si>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</si>
  <si>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</si>
  <si>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</si>
  <si>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</si>
  <si>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</si>
  <si>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</si>
  <si>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</si>
  <si>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</si>
  <si>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</si>
  <si>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</si>
  <si>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</si>
  <si>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</si>
  <si>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</si>
  <si>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</si>
  <si>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</si>
  <si>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</si>
  <si>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</si>
  <si>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</si>
  <si>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</si>
  <si>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</si>
  <si>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</si>
  <si>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</si>
  <si>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</si>
  <si>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</si>
  <si>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</si>
  <si>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</si>
  <si>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</si>
  <si>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</si>
  <si>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</si>
  <si>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</si>
  <si>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</si>
  <si>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</si>
  <si>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</si>
  <si>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</si>
  <si>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</si>
  <si>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</si>
  <si>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</si>
  <si>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</si>
  <si>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</si>
  <si>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</si>
  <si>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</si>
  <si>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</si>
  <si>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</si>
  <si>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</si>
  <si>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</si>
  <si>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</si>
  <si>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</si>
  <si>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</si>
  <si>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</si>
  <si>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</si>
  <si>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</si>
  <si>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</si>
  <si>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</si>
  <si>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</si>
  <si>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</si>
  <si>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</si>
  <si>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</si>
  <si>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</si>
  <si>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</si>
  <si>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</si>
  <si>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</si>
  <si>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</si>
  <si>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</si>
  <si>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</si>
  <si>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</si>
  <si>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</si>
  <si>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</si>
  <si>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</si>
  <si>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</si>
  <si>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</si>
  <si>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</si>
  <si>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</si>
  <si>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</si>
  <si>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</si>
  <si>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</si>
  <si>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</si>
  <si>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</si>
  <si>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</si>
  <si>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</si>
  <si>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</si>
  <si>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</si>
  <si>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</si>
  <si>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</si>
  <si>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</si>
  <si>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</si>
  <si>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</si>
  <si>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</si>
  <si>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</si>
  <si>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</si>
  <si>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</si>
  <si>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</si>
  <si>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</si>
  <si>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</si>
  <si>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</si>
  <si>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</si>
  <si>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</si>
  <si>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</si>
  <si>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</si>
  <si>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</si>
  <si>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</si>
  <si>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</si>
  <si>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</si>
  <si>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</si>
  <si>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</si>
  <si>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</si>
  <si>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</si>
  <si>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</si>
  <si>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</si>
  <si>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</si>
  <si>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</si>
  <si>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</si>
  <si>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</si>
  <si>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</si>
  <si>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</si>
  <si>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</si>
  <si>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</si>
  <si>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</si>
  <si>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</si>
  <si>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</si>
  <si>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</si>
  <si>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</si>
  <si>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</si>
  <si>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</si>
  <si>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</si>
  <si>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</si>
  <si>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</si>
  <si>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</si>
  <si>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</si>
  <si>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</si>
  <si>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</si>
  <si>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</si>
  <si>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</si>
  <si>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</si>
  <si>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</si>
  <si>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</si>
  <si>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</si>
  <si>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</si>
  <si>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</si>
  <si>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</si>
  <si>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</si>
  <si>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</si>
  <si>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</si>
  <si>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</si>
  <si>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</si>
  <si>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</si>
  <si>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</si>
  <si>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</si>
  <si>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</si>
  <si>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</si>
  <si>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</si>
  <si>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</si>
  <si>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</si>
  <si>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</si>
  <si>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</si>
  <si>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</si>
  <si>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</si>
  <si>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</si>
  <si>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</si>
  <si>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</si>
  <si>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</si>
  <si>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</si>
  <si>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</si>
  <si>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</si>
  <si>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</si>
  <si>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</si>
  <si>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</si>
  <si>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</si>
  <si>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</si>
  <si>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</si>
  <si>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</si>
  <si>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</si>
  <si>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</si>
  <si>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</si>
  <si>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</si>
  <si>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</si>
  <si>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</si>
  <si>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</si>
  <si>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</si>
  <si>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</si>
  <si>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</si>
  <si>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</si>
  <si>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</si>
  <si>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</si>
  <si>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</si>
  <si>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</si>
  <si>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</si>
  <si>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</si>
  <si>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</si>
  <si>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</si>
  <si>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</si>
  <si>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</si>
  <si>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</si>
  <si>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</si>
  <si>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</si>
  <si>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</si>
  <si>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</si>
  <si>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</si>
  <si>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</si>
  <si>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</si>
  <si>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</si>
  <si>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</si>
  <si>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</si>
  <si>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</si>
  <si>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</si>
  <si>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</si>
  <si>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</si>
  <si>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</si>
  <si>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</si>
  <si>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</si>
  <si>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</si>
  <si>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</si>
  <si>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</si>
  <si>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</si>
  <si>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</si>
  <si>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</si>
  <si>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</si>
  <si>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</si>
  <si>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</si>
  <si>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</si>
  <si>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</si>
  <si>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</si>
  <si>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</si>
  <si>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</si>
  <si>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</si>
  <si>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</si>
  <si>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</si>
  <si>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</si>
  <si>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</si>
  <si>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</si>
  <si>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</si>
  <si>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</si>
  <si>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</si>
  <si>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</si>
  <si>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</si>
  <si>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</si>
  <si>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</si>
  <si>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</si>
  <si>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</si>
  <si>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</si>
  <si>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</si>
  <si>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</si>
  <si>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</si>
  <si>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</si>
  <si>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</si>
  <si>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</si>
  <si>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</si>
  <si>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</si>
  <si>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</si>
  <si>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</si>
  <si>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</si>
  <si>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</si>
  <si>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</si>
  <si>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</si>
  <si>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</si>
  <si>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</si>
  <si>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</si>
  <si>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</si>
  <si>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</si>
  <si>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</si>
  <si>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</si>
  <si>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</si>
  <si>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</si>
  <si>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</si>
  <si>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</si>
  <si>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</si>
  <si>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</si>
  <si>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</si>
  <si>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</si>
  <si>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</si>
  <si>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</si>
  <si>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</si>
  <si>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</si>
  <si>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</si>
  <si>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</si>
  <si>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</si>
  <si>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</si>
  <si>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</si>
  <si>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</si>
  <si>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</si>
  <si>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</si>
  <si>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</si>
  <si>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</si>
  <si>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</si>
  <si>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</si>
  <si>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</si>
  <si>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</si>
  <si>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</si>
  <si>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</si>
  <si>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</si>
  <si>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</si>
  <si>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</si>
  <si>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</si>
  <si>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</si>
  <si>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</si>
  <si>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</si>
  <si>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</si>
  <si>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</si>
  <si>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</si>
  <si>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</si>
  <si>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</si>
  <si>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</si>
  <si>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</si>
  <si>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</si>
  <si>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</si>
  <si>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</si>
  <si>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</si>
  <si>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</si>
  <si>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</si>
  <si>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</si>
  <si>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</si>
  <si>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</si>
  <si>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</si>
  <si>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</si>
  <si>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</si>
  <si>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</si>
  <si>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</si>
  <si>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</si>
  <si>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</si>
  <si>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</si>
  <si>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</si>
  <si>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</si>
  <si>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</si>
  <si>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</si>
  <si>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</si>
  <si>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</si>
  <si>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</si>
  <si>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</si>
  <si>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</si>
  <si>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</si>
  <si>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</si>
  <si>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</si>
  <si>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</si>
  <si>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</si>
  <si>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</si>
  <si>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</si>
  <si>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</si>
  <si>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</si>
  <si>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</si>
  <si>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</si>
  <si>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</si>
  <si>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</si>
  <si>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</si>
  <si>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</si>
  <si>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</si>
  <si>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</si>
  <si>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</si>
  <si>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</si>
  <si>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</si>
  <si>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</si>
  <si>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</si>
  <si>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</si>
  <si>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</si>
  <si>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</si>
  <si>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</si>
  <si>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</si>
  <si>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</si>
  <si>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</si>
  <si>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</si>
  <si>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</si>
  <si>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</si>
  <si>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</si>
  <si>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</si>
  <si>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</si>
  <si>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</si>
  <si>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</si>
  <si>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</si>
  <si>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</si>
  <si>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</si>
  <si>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</si>
  <si>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</si>
  <si>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</si>
  <si>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</si>
  <si>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</si>
  <si>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</si>
  <si>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</si>
  <si>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</si>
  <si>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</si>
  <si>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</si>
  <si>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</si>
  <si>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</si>
  <si>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</si>
  <si>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</si>
  <si>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</si>
  <si>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</si>
  <si>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</si>
  <si>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</si>
  <si>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</si>
  <si>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</si>
  <si>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</si>
  <si>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</si>
  <si>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</si>
  <si>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</si>
  <si>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</si>
  <si>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</si>
  <si>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</si>
  <si>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</si>
  <si>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</si>
  <si>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</si>
  <si>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</si>
  <si>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</si>
  <si>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</si>
  <si>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</si>
  <si>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</si>
  <si>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</si>
  <si>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</si>
  <si>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</si>
  <si>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</si>
  <si>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</si>
  <si>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</si>
  <si>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</si>
  <si>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</si>
  <si>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</si>
  <si>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</si>
  <si>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</si>
  <si>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</si>
  <si>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</si>
  <si>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</si>
  <si>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</si>
  <si>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</si>
  <si>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</si>
  <si>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</si>
  <si>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</si>
  <si>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</si>
  <si>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</si>
  <si>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</si>
  <si>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</si>
  <si>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</si>
  <si>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</si>
  <si>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</si>
  <si>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</si>
  <si>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</si>
  <si>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</si>
  <si>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</si>
  <si>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</si>
  <si>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</si>
  <si>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</si>
  <si>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</si>
  <si>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</si>
  <si>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</si>
  <si>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</si>
  <si>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</si>
  <si>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</si>
  <si>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</si>
  <si>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</si>
  <si>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</si>
  <si>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</si>
  <si>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</si>
  <si>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</si>
  <si>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</si>
  <si>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</si>
  <si>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</si>
  <si>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</si>
  <si>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</si>
  <si>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</si>
  <si>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</si>
  <si>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</si>
  <si>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</si>
  <si>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</si>
  <si>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</si>
  <si>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</si>
  <si>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</si>
  <si>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</si>
  <si>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</si>
  <si>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</si>
  <si>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</si>
  <si>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</si>
  <si>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</si>
  <si>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</si>
  <si>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</si>
  <si>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</si>
  <si>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</si>
  <si>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</si>
  <si>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</si>
  <si>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</si>
  <si>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</si>
  <si>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</si>
  <si>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</si>
  <si>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</si>
  <si>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</si>
  <si>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</si>
  <si>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</si>
  <si>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</si>
  <si>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</si>
  <si>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</si>
  <si>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</si>
  <si>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</si>
  <si>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</si>
  <si>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</si>
  <si>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</si>
  <si>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</si>
  <si>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</si>
  <si>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</si>
  <si>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</si>
  <si>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</si>
  <si>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</si>
  <si>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</si>
  <si>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</si>
  <si>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</si>
  <si>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</si>
  <si>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</si>
  <si>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</si>
  <si>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</si>
  <si>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</si>
  <si>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</si>
  <si>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</si>
  <si>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</si>
  <si>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</si>
  <si>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</si>
  <si>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</si>
  <si>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</si>
  <si>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</si>
  <si>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</si>
  <si>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</si>
  <si>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</si>
  <si>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</si>
  <si>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</si>
  <si>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</si>
  <si>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</si>
  <si>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</si>
  <si>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</si>
  <si>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</si>
  <si>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</si>
  <si>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</si>
  <si>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</si>
  <si>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</si>
  <si>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</si>
  <si>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</si>
  <si>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</si>
  <si>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</si>
  <si>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</si>
  <si>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</si>
  <si>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</si>
  <si>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</si>
  <si>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</si>
  <si>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</si>
  <si>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</si>
  <si>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</si>
  <si>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</si>
  <si>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</si>
  <si>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</si>
  <si>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</si>
  <si>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</si>
  <si>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</si>
  <si>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</si>
  <si>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</si>
  <si>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</si>
  <si>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</si>
  <si>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</si>
  <si>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</si>
  <si>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</si>
  <si>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</si>
  <si>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</si>
  <si>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</si>
  <si>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</si>
  <si>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</si>
  <si>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</si>
  <si>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</si>
  <si>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</si>
  <si>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</si>
  <si>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</si>
  <si>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</si>
  <si>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</si>
  <si>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</si>
  <si>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</si>
  <si>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</si>
  <si>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</si>
  <si>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</si>
  <si>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</si>
  <si>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</si>
  <si>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</si>
  <si>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</si>
  <si>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</si>
  <si>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</si>
  <si>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</si>
  <si>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</si>
  <si>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</si>
  <si>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</si>
  <si>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</si>
  <si>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</si>
  <si>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</si>
  <si>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</si>
  <si>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</si>
  <si>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</si>
  <si>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</si>
  <si>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</si>
  <si>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</si>
  <si>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</si>
  <si>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</si>
  <si>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</si>
  <si>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</si>
  <si>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</si>
  <si>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</si>
  <si>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</si>
  <si>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</si>
  <si>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</si>
  <si>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</si>
  <si>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</si>
  <si>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</si>
  <si>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</si>
  <si>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</si>
  <si>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</si>
  <si>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</si>
  <si>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</si>
  <si>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</si>
  <si>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</si>
  <si>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</si>
  <si>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</si>
  <si>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</si>
  <si>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</si>
  <si>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</si>
  <si>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</si>
  <si>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</si>
  <si>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</si>
  <si>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</si>
  <si>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</si>
  <si>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</si>
  <si>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</si>
  <si>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</si>
  <si>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</si>
  <si>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</si>
  <si>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</si>
  <si>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</si>
  <si>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</si>
  <si>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</si>
  <si>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</si>
  <si>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</si>
  <si>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</si>
  <si>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</si>
  <si>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</si>
  <si>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</si>
  <si>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</si>
  <si>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</si>
  <si>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</si>
  <si>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</si>
  <si>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</si>
  <si>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</si>
  <si>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</si>
  <si>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</si>
  <si>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</si>
  <si>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</si>
  <si>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</si>
  <si>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</si>
  <si>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</si>
  <si>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</si>
  <si>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</si>
  <si>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</si>
  <si>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</si>
  <si>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</si>
  <si>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</si>
  <si>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</si>
  <si>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</si>
  <si>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</si>
  <si>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</si>
  <si>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</si>
  <si>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</si>
  <si>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</si>
  <si>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</si>
  <si>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</si>
  <si>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</si>
  <si>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</si>
  <si>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</si>
  <si>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</si>
  <si>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</si>
  <si>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</si>
  <si>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</si>
  <si>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</si>
  <si>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</si>
  <si>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</si>
  <si>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</si>
  <si>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</si>
  <si>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</si>
  <si>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</si>
  <si>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</si>
  <si>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</si>
  <si>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</si>
  <si>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</si>
  <si>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</si>
  <si>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</si>
  <si>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</si>
  <si>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</si>
  <si>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</si>
  <si>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</si>
  <si>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</si>
  <si>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</si>
  <si>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</si>
  <si>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</si>
  <si>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</si>
  <si>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</si>
  <si>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</si>
  <si>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</si>
  <si>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</si>
  <si>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</si>
  <si>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</si>
  <si>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</si>
  <si>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</si>
  <si>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</si>
  <si>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</si>
  <si>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</si>
  <si>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</si>
  <si>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</si>
  <si>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</si>
  <si>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</si>
  <si>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</si>
  <si>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</si>
  <si>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</si>
  <si>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</si>
  <si>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</si>
  <si>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</si>
  <si>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</si>
  <si>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</si>
  <si>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</si>
  <si>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</si>
  <si>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</si>
  <si>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</si>
  <si>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</si>
  <si>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</si>
  <si>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</si>
  <si>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</si>
  <si>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</si>
  <si>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</si>
  <si>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</si>
  <si>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</si>
  <si>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</si>
  <si>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</si>
  <si>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</si>
  <si>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</si>
  <si>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</si>
  <si>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</si>
  <si>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</si>
  <si>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</si>
  <si>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</si>
  <si>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</si>
  <si>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</si>
  <si>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</si>
  <si>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</si>
  <si>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</si>
  <si>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</si>
  <si>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</si>
  <si>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</si>
  <si>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</si>
  <si>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</si>
  <si>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</si>
  <si>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</si>
  <si>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</si>
  <si>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</si>
  <si>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</si>
  <si>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</si>
  <si>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</si>
  <si>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</si>
  <si>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</si>
  <si>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</si>
  <si>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</si>
  <si>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</si>
  <si>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</si>
  <si>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</si>
  <si>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</si>
  <si>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</si>
  <si>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</si>
  <si>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</si>
  <si>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</si>
  <si>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</si>
  <si>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</si>
  <si>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</si>
  <si>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</si>
  <si>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</si>
  <si>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</si>
  <si>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</si>
  <si>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</si>
  <si>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</si>
  <si>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</si>
  <si>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</si>
  <si>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</si>
  <si>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</si>
  <si>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</si>
  <si>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</si>
  <si>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</si>
  <si>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</si>
  <si>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</si>
  <si>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</si>
  <si>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</si>
  <si>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</si>
  <si>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</si>
  <si>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</si>
  <si>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</si>
  <si>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</si>
  <si>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</si>
  <si>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</si>
  <si>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</si>
  <si>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</si>
  <si>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</si>
  <si>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</si>
  <si>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</si>
  <si>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</si>
  <si>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</si>
  <si>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</si>
  <si>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</si>
  <si>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</si>
  <si>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</si>
  <si>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</si>
  <si>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</si>
  <si>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</si>
  <si>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</si>
  <si>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</si>
  <si>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</si>
  <si>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</si>
  <si>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</si>
  <si>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</si>
  <si>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</si>
  <si>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</si>
  <si>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</si>
  <si>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</si>
  <si>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</si>
  <si>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</si>
  <si>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</si>
  <si>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</si>
  <si>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</si>
  <si>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</si>
  <si>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</si>
  <si>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</si>
  <si>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</si>
  <si>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</si>
  <si>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</si>
  <si>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</si>
  <si>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</si>
  <si>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</si>
  <si>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</si>
  <si>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</si>
  <si>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</si>
  <si>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</si>
  <si>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</si>
  <si>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</si>
  <si>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</si>
  <si>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</si>
  <si>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</si>
  <si>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</si>
  <si>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</si>
  <si>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</si>
  <si>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</si>
  <si>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</si>
  <si>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</si>
  <si>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</si>
  <si>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</si>
  <si>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</si>
  <si>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</si>
  <si>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</si>
  <si>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</si>
  <si>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</si>
  <si>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</si>
  <si>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</si>
  <si>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</si>
  <si>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</si>
  <si>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</si>
  <si>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</si>
  <si>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</si>
  <si>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</si>
  <si>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</si>
  <si>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</si>
  <si>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</si>
  <si>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</si>
  <si>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</si>
  <si>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</si>
  <si>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</si>
  <si>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</si>
  <si>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</si>
  <si>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</si>
  <si>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</si>
  <si>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</si>
  <si>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</si>
  <si>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</si>
  <si>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</si>
  <si>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</si>
  <si>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</si>
  <si>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</si>
  <si>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</si>
  <si>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</si>
  <si>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</si>
  <si>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</si>
  <si>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</si>
  <si>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</si>
  <si>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</si>
  <si>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</si>
  <si>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</si>
  <si>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</si>
  <si>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</si>
  <si>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</si>
  <si>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</si>
  <si>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</si>
  <si>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</si>
  <si>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</si>
  <si>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</si>
  <si>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</si>
  <si>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</si>
  <si>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</si>
  <si>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</si>
  <si>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</si>
  <si>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</si>
  <si>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</si>
  <si>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</si>
  <si>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</si>
  <si>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</si>
  <si>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</si>
  <si>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</si>
  <si>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</si>
  <si>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</si>
  <si>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</si>
  <si>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</si>
  <si>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</si>
  <si>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</si>
  <si>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</si>
  <si>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</si>
  <si>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</si>
  <si>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</si>
  <si>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</si>
  <si>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</si>
  <si>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</si>
  <si>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</si>
  <si>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</si>
  <si>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</si>
  <si>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</si>
  <si>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</si>
  <si>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</si>
  <si>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</si>
  <si>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</si>
  <si>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</si>
  <si>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</si>
  <si>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</si>
  <si>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</si>
  <si>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</si>
  <si>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</si>
  <si>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</si>
  <si>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</si>
  <si>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</si>
  <si>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</si>
  <si>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</si>
  <si>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</si>
  <si>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</si>
  <si>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</si>
  <si>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</si>
  <si>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</si>
  <si>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</si>
  <si>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</si>
  <si>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</si>
  <si>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</si>
  <si>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</si>
  <si>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</si>
  <si>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</si>
  <si>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</si>
  <si>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</si>
  <si>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</si>
  <si>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</si>
  <si>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</si>
  <si>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</si>
  <si>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</si>
  <si>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</si>
  <si>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</si>
  <si>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</si>
  <si>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</si>
  <si>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</si>
  <si>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</si>
  <si>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</si>
  <si>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</si>
  <si>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</si>
  <si>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</si>
  <si>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</si>
  <si>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</si>
  <si>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</si>
  <si>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</si>
  <si>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</si>
  <si>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</si>
  <si>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</si>
  <si>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</si>
  <si>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</si>
  <si>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</si>
  <si>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</si>
  <si>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</si>
  <si>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</si>
  <si>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</si>
  <si>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</si>
  <si>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</si>
  <si>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</si>
  <si>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</si>
  <si>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</si>
  <si>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</si>
  <si>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</si>
  <si>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</si>
  <si>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</si>
  <si>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</si>
  <si>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</si>
  <si>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</si>
  <si>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</si>
  <si>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</si>
  <si>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</si>
  <si>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</si>
  <si>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</si>
  <si>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</si>
  <si>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</si>
  <si>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</si>
  <si>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</si>
  <si>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</si>
  <si>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</si>
  <si>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</si>
  <si>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</si>
  <si>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</si>
  <si>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</si>
  <si>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</si>
  <si>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</si>
  <si>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</si>
  <si>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</si>
  <si>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</si>
  <si>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</si>
  <si>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</si>
  <si>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</si>
  <si>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</si>
  <si>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</si>
  <si>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</si>
  <si>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</si>
  <si>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</si>
  <si>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</si>
  <si>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</si>
  <si>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</si>
  <si>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</si>
  <si>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</si>
  <si>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</si>
  <si>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</si>
  <si>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</si>
  <si>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</si>
  <si>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</si>
  <si>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</si>
  <si>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</si>
  <si>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</si>
  <si>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</si>
  <si>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</si>
  <si>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</si>
  <si>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</si>
  <si>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</si>
  <si>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</si>
  <si>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</si>
  <si>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</si>
  <si>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</si>
  <si>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</si>
  <si>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</si>
  <si>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</si>
  <si>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</si>
  <si>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</si>
  <si>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</si>
  <si>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</si>
  <si>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</si>
  <si>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</si>
  <si>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</si>
  <si>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</si>
  <si>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</si>
  <si>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</si>
  <si>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</si>
  <si>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</si>
  <si>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</si>
  <si>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</si>
  <si>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</si>
  <si>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</si>
  <si>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</si>
  <si>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</si>
  <si>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</si>
  <si>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</si>
  <si>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</si>
  <si>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</si>
  <si>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</si>
  <si>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</si>
  <si>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</si>
  <si>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</si>
  <si>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</si>
  <si>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</si>
  <si>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</si>
  <si>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</si>
  <si>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</si>
  <si>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</si>
  <si>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</si>
  <si>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</si>
  <si>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</si>
  <si>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</si>
  <si>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</si>
  <si>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</si>
  <si>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</si>
  <si>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</si>
  <si>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</si>
  <si>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</si>
  <si>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</si>
  <si>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</si>
  <si>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</si>
  <si>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</si>
  <si>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</si>
  <si>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</si>
  <si>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</si>
  <si>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</si>
  <si>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</si>
  <si>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</si>
  <si>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</si>
  <si>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</si>
  <si>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</si>
  <si>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</si>
  <si>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</si>
  <si>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</si>
  <si>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</si>
  <si>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</si>
  <si>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</si>
  <si>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</si>
  <si>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</si>
  <si>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</si>
  <si>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</si>
  <si>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</si>
  <si>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</si>
  <si>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</si>
  <si>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</si>
  <si>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</si>
  <si>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</si>
  <si>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</si>
  <si>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</si>
  <si>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</si>
  <si>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</si>
  <si>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</si>
  <si>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</si>
  <si>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</si>
  <si>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</si>
  <si>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</si>
  <si>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</si>
  <si>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</si>
  <si>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</si>
  <si>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</si>
  <si>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</si>
  <si>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</si>
  <si>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</si>
  <si>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</si>
  <si>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</si>
  <si>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</si>
  <si>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</si>
  <si>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</si>
  <si>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</si>
  <si>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</si>
  <si>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</si>
  <si>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</si>
  <si>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</si>
  <si>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</si>
  <si>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</si>
  <si>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</si>
  <si>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</si>
  <si>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</si>
  <si>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</si>
  <si>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</si>
  <si>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</si>
  <si>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</si>
  <si>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</si>
  <si>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</si>
  <si>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</si>
  <si>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</si>
  <si>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</si>
  <si>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</si>
  <si>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</si>
  <si>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</si>
  <si>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</si>
  <si>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</si>
  <si>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</si>
  <si>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</si>
  <si>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</si>
  <si>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</si>
  <si>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</si>
  <si>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</si>
  <si>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</si>
  <si>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</si>
  <si>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</si>
  <si>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</si>
  <si>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</si>
  <si>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</si>
  <si>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</si>
  <si>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</si>
  <si>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</si>
  <si>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</si>
  <si>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</si>
  <si>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</si>
  <si>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</si>
  <si>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</si>
  <si>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</si>
  <si>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</si>
  <si>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</si>
  <si>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</si>
  <si>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</si>
  <si>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</si>
  <si>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</si>
  <si>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</si>
  <si>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</si>
  <si>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</si>
  <si>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</si>
  <si>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</si>
  <si>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</si>
  <si>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</si>
  <si>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</si>
  <si>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</si>
  <si>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</si>
  <si>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</si>
  <si>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</si>
  <si>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</si>
  <si>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</si>
  <si>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</si>
  <si>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</si>
  <si>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</si>
  <si>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</si>
  <si>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</si>
  <si>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</si>
  <si>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</si>
  <si>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</si>
  <si>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</si>
  <si>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</si>
  <si>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</si>
  <si>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</si>
  <si>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</si>
  <si>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</si>
  <si>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</si>
  <si>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</si>
  <si>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</si>
  <si>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</si>
  <si>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</si>
  <si>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</si>
  <si>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</si>
  <si>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</si>
  <si>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</si>
  <si>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</si>
  <si>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</si>
  <si>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</si>
  <si>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</si>
  <si>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</si>
  <si>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</si>
  <si>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</si>
  <si>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</si>
  <si>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</si>
  <si>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</si>
  <si>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</si>
  <si>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</si>
  <si>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</si>
  <si>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</si>
  <si>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</si>
  <si>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</si>
  <si>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</si>
  <si>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</si>
  <si>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</si>
  <si>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</si>
  <si>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</si>
  <si>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</si>
  <si>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</si>
  <si>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</si>
  <si>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</si>
  <si>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</si>
  <si>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</si>
  <si>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</si>
  <si>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</si>
  <si>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</si>
  <si>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</si>
  <si>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</si>
  <si>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</si>
  <si>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</si>
  <si>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</si>
  <si>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</si>
  <si>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</si>
  <si>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</si>
  <si>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</si>
  <si>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</si>
  <si>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</si>
  <si>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</si>
  <si>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</si>
  <si>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</si>
  <si>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</si>
  <si>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</si>
  <si>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</si>
  <si>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</si>
  <si>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</si>
  <si>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</si>
  <si>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</si>
  <si>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</si>
  <si>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</si>
  <si>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</si>
  <si>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</si>
  <si>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</si>
  <si>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</si>
  <si>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</si>
  <si>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</si>
  <si>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</si>
  <si>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</si>
  <si>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</si>
  <si>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</si>
  <si>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</si>
  <si>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</si>
  <si>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</si>
  <si>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</si>
  <si>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</si>
  <si>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</si>
  <si>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</si>
  <si>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</si>
  <si>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</si>
  <si>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</si>
  <si>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</si>
  <si>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</si>
  <si>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</si>
  <si>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</si>
  <si>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</si>
  <si>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</si>
  <si>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</si>
  <si>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</si>
  <si>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</si>
  <si>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</si>
  <si>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</si>
  <si>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</si>
  <si>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</si>
  <si>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</si>
  <si>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</si>
  <si>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</si>
  <si>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</si>
  <si>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</si>
  <si>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</si>
  <si>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</si>
  <si>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</si>
  <si>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</si>
  <si>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</si>
  <si>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</si>
  <si>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</si>
  <si>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</si>
  <si>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</si>
  <si>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</si>
  <si>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</si>
  <si>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</si>
  <si>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</si>
  <si>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</si>
  <si>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</si>
  <si>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</si>
  <si>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</si>
  <si>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</si>
  <si>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</si>
  <si>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</si>
  <si>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</si>
  <si>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</si>
  <si>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</si>
  <si>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</si>
  <si>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</si>
  <si>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</si>
  <si>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</si>
  <si>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</si>
  <si>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</si>
  <si>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</si>
  <si>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</si>
  <si>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</si>
  <si>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</si>
  <si>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</si>
  <si>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</si>
  <si>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</si>
  <si>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</si>
  <si>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</si>
  <si>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</si>
  <si>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</si>
  <si>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</si>
  <si>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</si>
  <si>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</si>
  <si>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</si>
  <si>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</si>
  <si>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</si>
  <si>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</si>
  <si>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</si>
  <si>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</si>
  <si>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</si>
  <si>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</si>
  <si>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</si>
  <si>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</si>
  <si>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</si>
  <si>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</si>
  <si>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</si>
  <si>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</si>
  <si>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</si>
  <si>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</si>
  <si>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</si>
  <si>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</si>
  <si>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</si>
  <si>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</si>
  <si>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</si>
  <si>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</si>
  <si>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</si>
  <si>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</si>
  <si>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</si>
  <si>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</si>
  <si>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</si>
  <si>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</si>
  <si>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</si>
  <si>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</si>
  <si>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</si>
  <si>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</si>
  <si>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</si>
  <si>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</si>
  <si>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</si>
  <si>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</si>
  <si>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</si>
  <si>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</si>
  <si>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</si>
  <si>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</si>
  <si>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</si>
  <si>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</si>
  <si>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</si>
  <si>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</si>
  <si>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</si>
  <si>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</si>
  <si>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</si>
  <si>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</si>
  <si>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</si>
  <si>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</si>
  <si>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</si>
  <si>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</si>
  <si>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</si>
  <si>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</si>
  <si>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</si>
  <si>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</si>
  <si>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</si>
  <si>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</si>
  <si>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</si>
  <si>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</si>
  <si>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</si>
  <si>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</si>
  <si>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</si>
  <si>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</si>
  <si>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</si>
  <si>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</si>
  <si>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</si>
  <si>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</si>
  <si>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</si>
  <si>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</si>
  <si>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</si>
  <si>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</si>
  <si>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</si>
  <si>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</si>
  <si>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</si>
  <si>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</si>
  <si>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</si>
  <si>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</si>
  <si>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</si>
  <si>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</si>
  <si>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</si>
  <si>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</si>
  <si>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</si>
  <si>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</si>
  <si>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</si>
  <si>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</si>
  <si>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</si>
  <si>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</si>
  <si>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</si>
  <si>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</si>
  <si>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</si>
  <si>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</si>
  <si>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</si>
  <si>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</si>
  <si>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</si>
  <si>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</si>
  <si>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</si>
  <si>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</si>
  <si>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</si>
  <si>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</si>
  <si>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</si>
  <si>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</si>
  <si>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</si>
  <si>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</si>
  <si>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</si>
  <si>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</si>
  <si>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</si>
  <si>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</si>
  <si>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</si>
  <si>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</si>
  <si>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</si>
  <si>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</si>
  <si>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</si>
  <si>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</si>
  <si>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</si>
  <si>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</si>
  <si>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</si>
  <si>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</si>
  <si>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</si>
  <si>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</si>
  <si>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</si>
  <si>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</si>
  <si>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</si>
  <si>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</si>
  <si>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</si>
  <si>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</si>
  <si>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</si>
  <si>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</si>
  <si>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</si>
  <si>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</si>
  <si>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</si>
  <si>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</si>
  <si>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</si>
  <si>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</si>
  <si>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</si>
  <si>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</si>
  <si>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</si>
  <si>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</si>
  <si>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</si>
  <si>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</si>
  <si>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</si>
  <si>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</si>
  <si>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</si>
  <si>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</si>
  <si>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</si>
  <si>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</si>
  <si>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</si>
  <si>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</si>
  <si>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</si>
  <si>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</si>
  <si>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</si>
  <si>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</si>
  <si>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</si>
  <si>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</si>
  <si>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</si>
  <si>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</si>
  <si>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</si>
  <si>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</si>
  <si>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</si>
  <si>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</si>
  <si>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</si>
  <si>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</si>
  <si>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</si>
  <si>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</si>
  <si>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</si>
  <si>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</si>
  <si>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</si>
  <si>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</si>
  <si>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</si>
  <si>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</si>
  <si>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</si>
  <si>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</si>
  <si>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</si>
  <si>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</si>
  <si>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</si>
  <si>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</si>
  <si>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</si>
  <si>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</si>
  <si>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</si>
  <si>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</si>
  <si>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</si>
  <si>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</si>
  <si>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</si>
  <si>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</si>
  <si>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</si>
  <si>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</si>
  <si>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</si>
  <si>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</si>
  <si>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</si>
  <si>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</si>
  <si>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</si>
  <si>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</si>
  <si>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</si>
  <si>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</si>
  <si>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</si>
  <si>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</si>
  <si>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</si>
  <si>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</si>
  <si>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</si>
  <si>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</si>
  <si>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</si>
  <si>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</si>
  <si>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</si>
  <si>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</si>
  <si>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</si>
  <si>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</si>
  <si>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</si>
  <si>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</si>
  <si>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</si>
  <si>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</si>
  <si>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</si>
  <si>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</si>
  <si>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</si>
  <si>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</si>
  <si>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</si>
  <si>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</si>
  <si>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</si>
  <si>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</si>
  <si>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</si>
  <si>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</si>
  <si>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</si>
  <si>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</si>
  <si>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</si>
  <si>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</si>
  <si>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</si>
  <si>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</si>
  <si>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</si>
  <si>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</si>
  <si>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</si>
  <si>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</si>
  <si>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</si>
  <si>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</si>
  <si>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</si>
  <si>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</si>
  <si>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</si>
  <si>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</si>
  <si>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</si>
  <si>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</si>
  <si>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</si>
  <si>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</si>
  <si>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</si>
  <si>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</si>
  <si>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</si>
  <si>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</si>
  <si>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</si>
  <si>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</si>
  <si>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</si>
  <si>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</si>
  <si>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</si>
  <si>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</si>
  <si>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</si>
  <si>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</si>
  <si>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</si>
  <si>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</si>
  <si>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</si>
  <si>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</si>
  <si>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</si>
  <si>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</si>
  <si>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</si>
  <si>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</si>
  <si>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</si>
  <si>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</si>
  <si>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</si>
  <si>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</si>
  <si>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</si>
  <si>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</si>
  <si>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</si>
  <si>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</si>
  <si>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</si>
  <si>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</si>
  <si>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</si>
  <si>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</si>
  <si>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</si>
  <si>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</si>
  <si>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</si>
  <si>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</si>
  <si>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</si>
  <si>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</si>
  <si>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</si>
  <si>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</si>
  <si>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</si>
  <si>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</si>
  <si>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</si>
  <si>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</si>
  <si>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</si>
  <si>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</si>
  <si>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</si>
  <si>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</si>
  <si>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</si>
  <si>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</si>
  <si>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</si>
  <si>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</si>
  <si>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</si>
  <si>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</si>
  <si>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</si>
  <si>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</si>
  <si>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</si>
  <si>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</si>
  <si>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</si>
  <si>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</si>
  <si>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</si>
  <si>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</si>
  <si>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</si>
  <si>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</si>
  <si>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</si>
  <si>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</si>
  <si>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</si>
  <si>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</si>
  <si>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</si>
  <si>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</si>
  <si>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</si>
  <si>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</si>
  <si>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</si>
  <si>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</si>
  <si>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</si>
  <si>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</si>
  <si>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</si>
  <si>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</si>
  <si>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</si>
  <si>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</si>
  <si>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</si>
  <si>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</si>
  <si>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</si>
  <si>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</si>
  <si>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</si>
  <si>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</si>
  <si>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</si>
  <si>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</si>
  <si>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</si>
  <si>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</si>
  <si>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</si>
  <si>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</si>
  <si>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</si>
  <si>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</si>
  <si>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</si>
  <si>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</si>
  <si>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</si>
  <si>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</si>
  <si>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</si>
  <si>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</si>
  <si>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</si>
  <si>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</si>
  <si>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</si>
  <si>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</si>
  <si>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</si>
  <si>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</si>
  <si>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</si>
  <si>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</si>
  <si>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</si>
  <si>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</si>
  <si>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</si>
  <si>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</si>
  <si>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</si>
  <si>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</si>
  <si>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</si>
  <si>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</si>
  <si>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</si>
  <si>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</si>
  <si>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</si>
  <si>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</si>
  <si>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</si>
  <si>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</si>
  <si>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</si>
  <si>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</si>
  <si>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</si>
  <si>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</si>
  <si>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</si>
  <si>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</si>
  <si>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</si>
  <si>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</si>
  <si>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</si>
  <si>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</si>
  <si>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</si>
  <si>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</si>
  <si>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</si>
  <si>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</si>
  <si>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</si>
  <si>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</si>
  <si>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</si>
  <si>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</si>
  <si>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</si>
  <si>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</si>
  <si>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</si>
  <si>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</si>
  <si>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</si>
  <si>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</si>
  <si>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</si>
  <si>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</si>
  <si>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</si>
  <si>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</si>
  <si>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</si>
  <si>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</si>
  <si>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</si>
  <si>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</si>
  <si>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</si>
  <si>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</si>
  <si>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</si>
  <si>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</si>
  <si>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</si>
  <si>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</si>
  <si>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</si>
  <si>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</si>
  <si>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</si>
  <si>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</si>
  <si>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</si>
  <si>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</si>
  <si>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</si>
  <si>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</si>
  <si>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</si>
  <si>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</si>
  <si>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</si>
  <si>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</si>
  <si>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</si>
  <si>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</si>
  <si>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</si>
  <si>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</si>
  <si>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</si>
  <si>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</si>
  <si>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</si>
  <si>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</si>
  <si>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</si>
  <si>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</si>
  <si>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</si>
  <si>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</si>
  <si>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</si>
  <si>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</si>
  <si>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</si>
  <si>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</si>
  <si>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</si>
  <si>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</si>
  <si>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</si>
  <si>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</si>
  <si>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</si>
  <si>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</si>
  <si>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</si>
  <si>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</si>
  <si>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</si>
  <si>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</si>
  <si>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</si>
  <si>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</si>
  <si>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</si>
  <si>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</si>
  <si>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</si>
  <si>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</si>
  <si>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</si>
  <si>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</si>
  <si>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</si>
  <si>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</si>
  <si>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</si>
  <si>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</si>
  <si>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</si>
  <si>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</si>
  <si>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</si>
  <si>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</si>
  <si>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</si>
  <si>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</si>
  <si>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</si>
  <si>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</si>
  <si>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</si>
  <si>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</si>
  <si>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</si>
  <si>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</si>
  <si>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</si>
  <si>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</si>
  <si>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</si>
  <si>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</si>
  <si>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</si>
  <si>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</si>
  <si>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</si>
  <si>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</si>
  <si>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</si>
  <si>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</si>
  <si>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</si>
  <si>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</si>
  <si>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</si>
  <si>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</si>
  <si>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</si>
  <si>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</si>
  <si>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</si>
  <si>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</si>
  <si>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</si>
  <si>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</si>
  <si>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</si>
  <si>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</si>
  <si>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</si>
  <si>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</si>
  <si>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</si>
  <si>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</si>
  <si>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</si>
  <si>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</si>
  <si>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</si>
  <si>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</si>
  <si>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</si>
  <si>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</si>
  <si>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</si>
  <si>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</si>
  <si>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</si>
  <si>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</si>
  <si>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</si>
  <si>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</si>
  <si>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</si>
  <si>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</si>
  <si>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</si>
  <si>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</si>
  <si>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</si>
  <si>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</si>
  <si>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</si>
  <si>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</si>
  <si>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</si>
  <si>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</si>
  <si>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</si>
  <si>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</si>
  <si>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</si>
  <si>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</si>
  <si>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</si>
  <si>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</si>
  <si>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</si>
  <si>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</si>
  <si>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</si>
  <si>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</si>
  <si>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</si>
  <si>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</si>
  <si>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</si>
  <si>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</si>
  <si>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</si>
  <si>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</si>
  <si>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</si>
  <si>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</si>
  <si>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</si>
  <si>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</si>
  <si>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</si>
  <si>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</si>
  <si>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</si>
  <si>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</si>
  <si>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</si>
  <si>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</si>
  <si>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</si>
  <si>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</si>
  <si>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</si>
  <si>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</si>
  <si>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</si>
  <si>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</si>
  <si>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</si>
  <si>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</si>
  <si>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</si>
  <si>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</si>
  <si>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</si>
  <si>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</si>
  <si>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</si>
  <si>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</si>
  <si>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</si>
  <si>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</si>
  <si>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</si>
  <si>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</si>
  <si>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</si>
  <si>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</si>
  <si>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</si>
  <si>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</si>
  <si>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</si>
  <si>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</si>
  <si>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</si>
  <si>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</si>
  <si>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</si>
  <si>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</si>
  <si>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</si>
  <si>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</si>
  <si>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</si>
  <si>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</si>
  <si>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</si>
  <si>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</si>
  <si>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</si>
  <si>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</si>
  <si>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</si>
  <si>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</si>
  <si>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</si>
  <si>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</si>
  <si>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</si>
  <si>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</si>
  <si>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</si>
  <si>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</si>
  <si>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</si>
  <si>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</si>
  <si>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</si>
  <si>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</si>
  <si>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</si>
  <si>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</si>
  <si>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</si>
  <si>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</si>
  <si>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</si>
  <si>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</si>
  <si>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</si>
  <si>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</si>
  <si>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</si>
  <si>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</si>
  <si>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</si>
  <si>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</si>
  <si>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</si>
  <si>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</si>
  <si>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</si>
  <si>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</si>
  <si>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</si>
  <si>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</si>
  <si>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</si>
  <si>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</si>
  <si>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</si>
  <si>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</si>
  <si>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</si>
  <si>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</si>
  <si>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</si>
  <si>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</si>
  <si>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</si>
  <si>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</si>
  <si>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</si>
  <si>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</si>
  <si>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</si>
  <si>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</si>
  <si>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</si>
  <si>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</si>
  <si>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</si>
  <si>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</si>
  <si>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</si>
  <si>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</si>
  <si>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</si>
  <si>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</si>
  <si>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</si>
  <si>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</si>
  <si>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</si>
  <si>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</si>
  <si>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</si>
  <si>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</si>
  <si>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</si>
  <si>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</si>
  <si>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</si>
  <si>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</si>
  <si>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</si>
  <si>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</si>
  <si>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</si>
  <si>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</si>
  <si>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</si>
  <si>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</si>
  <si>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</si>
  <si>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</si>
  <si>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</si>
  <si>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</si>
  <si>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</si>
  <si>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</si>
  <si>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</si>
  <si>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</si>
  <si>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</si>
  <si>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</si>
  <si>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</si>
  <si>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</si>
  <si>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</si>
  <si>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</si>
  <si>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</si>
  <si>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</si>
  <si>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</si>
  <si>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</si>
  <si>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</si>
  <si>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</si>
  <si>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</si>
  <si>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</si>
  <si>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</si>
  <si>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</si>
  <si>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</si>
  <si>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</si>
  <si>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</si>
  <si>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</si>
  <si>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</si>
  <si>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</si>
  <si>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</si>
  <si>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</si>
  <si>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</si>
  <si>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</si>
  <si>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</si>
  <si>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</si>
  <si>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</si>
  <si>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</si>
  <si>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</si>
  <si>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</si>
  <si>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</si>
  <si>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</si>
  <si>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</si>
  <si>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</si>
  <si>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</si>
  <si>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</si>
  <si>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</si>
  <si>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</si>
  <si>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</si>
  <si>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</si>
  <si>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</si>
  <si>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</si>
  <si>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</si>
  <si>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</si>
  <si>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</si>
  <si>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</si>
  <si>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</si>
  <si>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</si>
  <si>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</si>
  <si>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</si>
  <si>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</si>
  <si>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</si>
  <si>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</si>
  <si>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</si>
  <si>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</si>
  <si>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</si>
  <si>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</si>
  <si>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</si>
  <si>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</si>
  <si>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</si>
  <si>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</si>
  <si>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</si>
  <si>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</si>
  <si>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</si>
  <si>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</si>
  <si>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</si>
  <si>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</si>
  <si>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</si>
  <si>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</si>
  <si>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</si>
  <si>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</si>
  <si>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</si>
  <si>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</si>
  <si>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</si>
  <si>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</si>
  <si>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</si>
  <si>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</si>
  <si>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</si>
  <si>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</si>
  <si>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</si>
  <si>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</si>
  <si>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</si>
  <si>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</si>
  <si>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</si>
  <si>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</si>
  <si>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</si>
  <si>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</si>
  <si>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</si>
  <si>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</si>
  <si>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</si>
  <si>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</si>
  <si>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</si>
  <si>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</si>
  <si>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</si>
  <si>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</si>
  <si>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</si>
  <si>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</si>
  <si>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</si>
  <si>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</si>
  <si>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</si>
  <si>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</si>
  <si>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</si>
  <si>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</si>
  <si>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</si>
  <si>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</si>
  <si>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</si>
  <si>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</si>
  <si>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</si>
  <si>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</si>
  <si>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</si>
  <si>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</si>
  <si>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</si>
  <si>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</si>
  <si>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</si>
  <si>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</si>
  <si>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</si>
  <si>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</si>
  <si>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</si>
  <si>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</si>
  <si>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</si>
  <si>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</si>
  <si>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</si>
  <si>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</si>
  <si>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</si>
  <si>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</si>
  <si>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</si>
  <si>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</si>
  <si>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</si>
  <si>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</si>
  <si>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</si>
  <si>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</si>
  <si>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</si>
  <si>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</si>
  <si>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</si>
  <si>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</si>
  <si>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</si>
  <si>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</si>
  <si>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</si>
  <si>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</si>
  <si>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</si>
  <si>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</si>
  <si>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</si>
  <si>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</si>
  <si>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</si>
  <si>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</si>
  <si>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</si>
  <si>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</si>
  <si>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</si>
  <si>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</si>
  <si>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</si>
  <si>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</si>
  <si>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</si>
  <si>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</si>
  <si>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</si>
  <si>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</si>
  <si>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</si>
  <si>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</si>
  <si>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</si>
  <si>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</si>
  <si>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</si>
  <si>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</si>
  <si>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</si>
  <si>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</si>
  <si>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</si>
  <si>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</si>
  <si>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</si>
  <si>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</si>
  <si>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</si>
  <si>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</si>
  <si>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</si>
  <si>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</si>
  <si>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</si>
  <si>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</si>
  <si>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</si>
  <si>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</si>
  <si>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</si>
  <si>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</si>
  <si>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</si>
  <si>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</si>
  <si>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</si>
  <si>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</si>
  <si>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</si>
  <si>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</si>
  <si>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</si>
  <si>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</si>
  <si>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</si>
  <si>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</si>
  <si>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</si>
  <si>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</si>
  <si>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</si>
  <si>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</si>
  <si>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</si>
  <si>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</si>
  <si>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</si>
  <si>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</si>
  <si>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</si>
  <si>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</si>
  <si>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</si>
  <si>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</si>
  <si>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</si>
  <si>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</si>
  <si>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</si>
  <si>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</si>
  <si>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</si>
  <si>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</si>
  <si>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</si>
  <si>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</si>
  <si>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</si>
  <si>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</si>
  <si>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</si>
  <si>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</si>
  <si>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</si>
  <si>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</si>
  <si>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</si>
  <si>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</si>
  <si>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</si>
  <si>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</si>
  <si>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</si>
  <si>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</si>
  <si>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</si>
  <si>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</si>
  <si>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</si>
  <si>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</si>
  <si>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</si>
  <si>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</si>
  <si>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</si>
  <si>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</si>
  <si>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</si>
  <si>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</si>
  <si>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</si>
  <si>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</si>
  <si>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</si>
  <si>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</si>
  <si>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</si>
  <si>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</si>
  <si>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</si>
  <si>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</si>
  <si>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</si>
  <si>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</si>
  <si>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</si>
  <si>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</si>
  <si>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</si>
  <si>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</si>
  <si>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</si>
  <si>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</si>
  <si>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</si>
  <si>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</si>
  <si>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</si>
  <si>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</si>
  <si>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</si>
  <si>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</si>
  <si>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</si>
  <si>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</si>
  <si>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</si>
  <si>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</si>
  <si>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</si>
  <si>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</si>
  <si>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</si>
  <si>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</si>
  <si>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</si>
  <si>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</si>
  <si>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</si>
  <si>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</si>
  <si>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</si>
  <si>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</si>
  <si>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</si>
  <si>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</si>
  <si>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</si>
  <si>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</si>
  <si>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</si>
  <si>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</si>
  <si>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</si>
  <si>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</si>
  <si>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</si>
  <si>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</si>
  <si>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</si>
  <si>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</si>
  <si>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</si>
  <si>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</si>
  <si>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</si>
  <si>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</si>
  <si>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</si>
  <si>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</si>
  <si>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</si>
  <si>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</si>
  <si>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</si>
  <si>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</si>
  <si>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</si>
  <si>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</si>
  <si>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</si>
  <si>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</si>
  <si>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</si>
  <si>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</si>
  <si>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</si>
  <si>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</si>
  <si>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</si>
  <si>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</si>
  <si>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</si>
  <si>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</si>
  <si>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</si>
  <si>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</si>
  <si>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</si>
  <si>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</si>
  <si>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</si>
  <si>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</si>
  <si>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</si>
  <si>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</si>
  <si>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</si>
  <si>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</si>
  <si>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</si>
  <si>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</si>
  <si>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</si>
  <si>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</si>
  <si>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</si>
  <si>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</si>
  <si>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</si>
  <si>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</si>
  <si>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</si>
  <si>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</si>
  <si>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</si>
  <si>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</si>
  <si>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</si>
  <si>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</si>
  <si>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</si>
  <si>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</si>
  <si>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</si>
  <si>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</si>
  <si>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</si>
  <si>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</si>
  <si>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</si>
  <si>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</si>
  <si>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</si>
  <si>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</si>
  <si>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</si>
  <si>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</si>
  <si>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</si>
  <si>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</si>
  <si>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</si>
  <si>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</si>
  <si>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</si>
  <si>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</si>
  <si>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</si>
  <si>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</si>
  <si>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</si>
  <si>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</si>
  <si>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</si>
  <si>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</si>
  <si>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</si>
  <si>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</si>
  <si>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</si>
  <si>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</si>
  <si>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</si>
  <si>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</si>
  <si>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</si>
  <si>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</si>
  <si>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</si>
  <si>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</si>
  <si>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</si>
  <si>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</si>
  <si>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</si>
  <si>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</si>
  <si>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</si>
  <si>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</si>
  <si>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</si>
  <si>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</si>
  <si>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</si>
  <si>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</si>
  <si>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</si>
  <si>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</si>
  <si>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</si>
  <si>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</si>
  <si>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</si>
  <si>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</si>
  <si>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</si>
  <si>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</si>
  <si>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</si>
  <si>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</si>
  <si>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</si>
  <si>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</si>
  <si>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</si>
  <si>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</si>
  <si>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</si>
  <si>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</si>
  <si>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</si>
  <si>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</si>
  <si>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</si>
  <si>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</si>
  <si>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</si>
  <si>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</si>
  <si>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</si>
  <si>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</si>
  <si>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</si>
  <si>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</si>
  <si>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</si>
  <si>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</si>
  <si>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</si>
  <si>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</si>
  <si>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</si>
  <si>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</si>
  <si>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</si>
  <si>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</si>
  <si>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</si>
  <si>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</si>
  <si>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</si>
  <si>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</si>
  <si>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</si>
  <si>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</si>
  <si>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</si>
  <si>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</si>
  <si>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</si>
  <si>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</si>
  <si>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</si>
  <si>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</si>
  <si>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</si>
  <si>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</si>
  <si>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</si>
  <si>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</si>
  <si>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</si>
  <si>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</si>
  <si>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</si>
  <si>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</si>
  <si>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</si>
  <si>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</si>
  <si>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</si>
  <si>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</si>
  <si>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</si>
  <si>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</si>
  <si>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</si>
  <si>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</si>
  <si>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</si>
  <si>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</si>
  <si>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</si>
  <si>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</si>
  <si>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</si>
  <si>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</si>
  <si>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</si>
  <si>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</si>
  <si>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</si>
  <si>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</si>
  <si>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</si>
  <si>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</si>
  <si>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</si>
  <si>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</si>
  <si>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</si>
  <si>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</si>
  <si>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</si>
  <si>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</si>
  <si>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</si>
  <si>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</si>
  <si>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</si>
  <si>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</si>
  <si>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</si>
  <si>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</si>
  <si>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</si>
  <si>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</si>
  <si>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</si>
  <si>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</si>
  <si>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</si>
  <si>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</si>
  <si>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</si>
  <si>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</si>
  <si>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</si>
  <si>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</si>
  <si>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</si>
  <si>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</si>
  <si>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</si>
  <si>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</si>
  <si>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</si>
  <si>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</si>
  <si>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</si>
  <si>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</si>
  <si>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</si>
  <si>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</si>
  <si>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</si>
  <si>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</si>
  <si>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</si>
  <si>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</si>
  <si>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</si>
  <si>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</si>
  <si>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</si>
  <si>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</si>
  <si>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</si>
  <si>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</si>
  <si>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</si>
  <si>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</si>
  <si>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</si>
  <si>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</si>
  <si>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</si>
  <si>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</si>
  <si>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</si>
  <si>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</si>
  <si>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</si>
  <si>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</si>
  <si>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</si>
  <si>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</si>
  <si>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</si>
  <si>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</si>
  <si>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</si>
  <si>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</si>
  <si>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</si>
  <si>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</si>
  <si>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</si>
  <si>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</si>
  <si>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</si>
  <si>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</si>
  <si>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</si>
  <si>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</si>
  <si>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</si>
  <si>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</si>
  <si>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</si>
  <si>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</si>
  <si>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</si>
  <si>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</si>
  <si>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</si>
  <si>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</si>
  <si>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</si>
  <si>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</si>
  <si>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</si>
  <si>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</si>
  <si>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</si>
  <si>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</si>
  <si>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</si>
  <si>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</si>
  <si>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</si>
  <si>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</si>
  <si>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</si>
  <si>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</si>
  <si>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</si>
  <si>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</si>
  <si>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</si>
  <si>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</si>
  <si>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</si>
  <si>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</si>
  <si>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</si>
  <si>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</si>
  <si>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</si>
  <si>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</si>
  <si>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</si>
  <si>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</si>
  <si>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</si>
  <si>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</si>
  <si>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</si>
  <si>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</si>
  <si>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</si>
  <si>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</si>
  <si>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</si>
  <si>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</si>
  <si>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</si>
  <si>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</si>
  <si>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</si>
  <si>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</si>
  <si>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</si>
  <si>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</si>
  <si>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</si>
  <si>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</si>
  <si>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</si>
  <si>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</si>
  <si>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</si>
  <si>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</si>
  <si>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</si>
  <si>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</si>
  <si>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</si>
  <si>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</si>
  <si>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</si>
  <si>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</si>
  <si>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</si>
  <si>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</si>
  <si>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</si>
  <si>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</si>
  <si>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</si>
  <si>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</si>
  <si>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</si>
  <si>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</si>
  <si>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</si>
  <si>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</si>
  <si>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</si>
  <si>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</si>
  <si>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</si>
  <si>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</si>
  <si>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</si>
  <si>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</si>
  <si>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</si>
  <si>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</si>
  <si>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</si>
  <si>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</si>
  <si>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</si>
  <si>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</si>
  <si>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</si>
  <si>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</si>
  <si>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</si>
  <si>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</si>
  <si>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</si>
  <si>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</si>
  <si>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</si>
  <si>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</si>
  <si>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</si>
  <si>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</si>
  <si>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</si>
  <si>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</si>
  <si>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</si>
  <si>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</si>
  <si>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</si>
  <si>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</si>
  <si>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</si>
  <si>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</si>
  <si>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</si>
  <si>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</si>
  <si>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</si>
  <si>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</si>
  <si>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</si>
  <si>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</si>
  <si>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</si>
  <si>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</si>
  <si>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</si>
  <si>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</si>
  <si>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</si>
  <si>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</si>
  <si>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</si>
  <si>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</si>
  <si>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</si>
  <si>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</si>
  <si>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</si>
  <si>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</si>
  <si>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</si>
  <si>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</si>
  <si>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</si>
  <si>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</si>
  <si>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</si>
  <si>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</si>
  <si>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</si>
  <si>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</si>
  <si>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</si>
  <si>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</si>
  <si>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</si>
  <si>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</si>
  <si>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</si>
  <si>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</si>
  <si>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</si>
  <si>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</si>
  <si>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</si>
  <si>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</si>
  <si>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</si>
  <si>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</si>
  <si>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</si>
  <si>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</si>
  <si>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</si>
  <si>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</si>
  <si>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</si>
  <si>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</si>
  <si>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</si>
  <si>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</si>
  <si>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</si>
  <si>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</si>
  <si>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</si>
  <si>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</si>
  <si>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</si>
  <si>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</si>
  <si>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</si>
  <si>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</si>
  <si>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</si>
  <si>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</si>
  <si>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</si>
  <si>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</si>
  <si>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</si>
  <si>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</si>
  <si>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</si>
  <si>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</si>
  <si>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</si>
  <si>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</si>
  <si>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</si>
  <si>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</si>
  <si>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</si>
  <si>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</si>
  <si>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</si>
  <si>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</si>
  <si>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</si>
  <si>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</si>
  <si>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</si>
  <si>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</si>
  <si>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</si>
  <si>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</si>
  <si>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</si>
  <si>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</si>
  <si>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</si>
  <si>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</si>
  <si>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</si>
  <si>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</si>
  <si>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</si>
  <si>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</si>
  <si>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</si>
  <si>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</si>
  <si>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</si>
  <si>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</si>
  <si>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</si>
  <si>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</si>
  <si>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</si>
  <si>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</si>
  <si>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</si>
  <si>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</si>
  <si>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</si>
  <si>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</si>
  <si>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</si>
  <si>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</si>
  <si>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</si>
  <si>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</si>
  <si>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</si>
  <si>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</si>
  <si>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</si>
  <si>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</si>
  <si>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</si>
  <si>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</si>
  <si>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</si>
  <si>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</si>
  <si>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</si>
  <si>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</si>
  <si>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</si>
  <si>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</si>
  <si>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</si>
  <si>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</si>
  <si>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</si>
  <si>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</si>
  <si>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</si>
  <si>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</si>
  <si>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</si>
  <si>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</si>
  <si>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</si>
  <si>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</si>
  <si>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</si>
  <si>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</si>
  <si>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</si>
  <si>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</si>
  <si>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</si>
  <si>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</si>
  <si>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</si>
  <si>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</si>
  <si>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</si>
  <si>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</si>
  <si>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</si>
  <si>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</si>
  <si>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</si>
  <si>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</si>
  <si>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</si>
  <si>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</si>
  <si>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</si>
  <si>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</si>
  <si>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</si>
  <si>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</si>
  <si>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</si>
  <si>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</si>
  <si>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</si>
  <si>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</si>
  <si>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</si>
  <si>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</si>
  <si>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</si>
  <si>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</si>
  <si>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</si>
  <si>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</si>
  <si>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</si>
  <si>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</si>
  <si>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</si>
  <si>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</si>
  <si>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</si>
  <si>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</si>
  <si>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</si>
  <si>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</si>
  <si>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</si>
  <si>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</si>
  <si>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</si>
  <si>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</si>
  <si>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</si>
  <si>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</si>
  <si>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</si>
  <si>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</si>
  <si>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</si>
  <si>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</si>
  <si>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</si>
  <si>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</si>
  <si>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</si>
  <si>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</si>
  <si>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</si>
  <si>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</si>
  <si>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</si>
  <si>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</si>
  <si>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</si>
  <si>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</si>
  <si>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</si>
  <si>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</si>
  <si>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</si>
  <si>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</si>
  <si>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</si>
  <si>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</si>
  <si>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</si>
  <si>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</si>
  <si>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</si>
  <si>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</si>
  <si>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</si>
  <si>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</si>
  <si>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</si>
  <si>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</si>
  <si>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</si>
  <si>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</si>
  <si>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</si>
  <si>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</si>
  <si>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</si>
  <si>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</si>
  <si>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</si>
  <si>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</si>
  <si>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</si>
  <si>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</si>
  <si>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</si>
  <si>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</si>
  <si>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</si>
  <si>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</si>
  <si>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</si>
  <si>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</si>
  <si>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</si>
  <si>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</si>
  <si>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</si>
  <si>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</si>
  <si>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</si>
  <si>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</si>
  <si>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</si>
  <si>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</si>
  <si>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</si>
  <si>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</si>
  <si>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</si>
  <si>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</si>
  <si>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</si>
  <si>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</si>
  <si>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</si>
  <si>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</si>
  <si>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</si>
  <si>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</si>
  <si>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</si>
  <si>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</si>
  <si>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</si>
  <si>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</si>
  <si>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</si>
  <si>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</si>
  <si>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</si>
  <si>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</si>
  <si>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</si>
  <si>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</si>
  <si>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</si>
  <si>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</si>
  <si>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</si>
  <si>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</si>
  <si>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</si>
  <si>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</si>
  <si>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</si>
  <si>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</si>
  <si>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</si>
  <si>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</si>
  <si>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</si>
  <si>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</si>
  <si>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</si>
  <si>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</si>
  <si>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</si>
  <si>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</si>
  <si>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</si>
  <si>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</si>
  <si>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</si>
  <si>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</si>
  <si>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</si>
  <si>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</si>
  <si>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</si>
  <si>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</si>
  <si>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</si>
  <si>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</si>
  <si>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</si>
  <si>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</si>
  <si>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</si>
  <si>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</si>
  <si>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</si>
  <si>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</si>
  <si>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</si>
  <si>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</si>
  <si>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</si>
  <si>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</si>
  <si>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</si>
  <si>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</si>
  <si>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</si>
  <si>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</si>
  <si>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</si>
  <si>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</si>
  <si>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</si>
  <si>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</si>
  <si>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</si>
  <si>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</si>
  <si>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</si>
  <si>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</si>
  <si>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</si>
  <si>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</si>
  <si>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</si>
  <si>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</si>
  <si>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</si>
  <si>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</si>
  <si>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</si>
  <si>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</si>
  <si>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</si>
  <si>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</si>
  <si>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</si>
  <si>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</si>
  <si>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</si>
  <si>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</si>
  <si>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</si>
  <si>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</si>
  <si>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</si>
  <si>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</si>
  <si>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</si>
  <si>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</si>
  <si>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</si>
  <si>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</si>
  <si>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</si>
  <si>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</si>
  <si>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</si>
  <si>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</si>
  <si>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</si>
  <si>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</si>
  <si>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</si>
  <si>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</si>
  <si>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</si>
  <si>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</si>
  <si>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</si>
  <si>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</si>
  <si>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</si>
  <si>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</si>
  <si>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</si>
  <si>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</si>
  <si>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</si>
  <si>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</si>
  <si>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</si>
  <si>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</si>
  <si>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</si>
  <si>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</si>
  <si>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</si>
  <si>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</si>
  <si>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</si>
  <si>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</si>
  <si>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</si>
  <si>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</si>
  <si>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</si>
  <si>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</si>
  <si>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</si>
  <si>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</si>
  <si>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</si>
  <si>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</si>
  <si>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</si>
  <si>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</si>
  <si>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</si>
  <si>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</si>
  <si>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</si>
  <si>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</si>
  <si>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</si>
  <si>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</si>
  <si>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</si>
  <si>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</si>
  <si>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</si>
  <si>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</si>
  <si>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</si>
  <si>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</si>
  <si>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</si>
  <si>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</si>
  <si>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</si>
  <si>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</si>
  <si>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</si>
  <si>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</si>
  <si>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</si>
  <si>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</si>
  <si>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</si>
  <si>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</si>
  <si>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</si>
  <si>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</si>
  <si>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</si>
  <si>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</si>
  <si>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</si>
  <si>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</si>
  <si>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</si>
  <si>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</si>
  <si>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</si>
  <si>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</si>
  <si>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</si>
  <si>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</si>
  <si>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</si>
  <si>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</si>
  <si>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</si>
  <si>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</si>
  <si>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</si>
  <si>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</si>
  <si>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</si>
  <si>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</si>
  <si>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</si>
  <si>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</si>
  <si>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</si>
  <si>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</si>
  <si>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</si>
  <si>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</si>
  <si>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</si>
  <si>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</si>
  <si>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</si>
  <si>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</si>
  <si>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</si>
  <si>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</si>
  <si>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</si>
  <si>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</si>
  <si>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</si>
  <si>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</si>
  <si>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</si>
  <si>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</si>
  <si>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</si>
  <si>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</si>
  <si>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</si>
  <si>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</si>
  <si>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</si>
  <si>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</si>
  <si>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</si>
  <si>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</si>
  <si>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</si>
  <si>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</si>
  <si>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</si>
  <si>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</si>
  <si>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</si>
  <si>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</si>
  <si>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</si>
  <si>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</si>
  <si>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</si>
  <si>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</si>
  <si>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</si>
  <si>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</si>
  <si>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</si>
  <si>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</si>
  <si>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</si>
  <si>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</si>
  <si>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</si>
  <si>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</si>
  <si>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</si>
  <si>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</si>
  <si>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</si>
  <si>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</si>
  <si>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</si>
  <si>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</si>
  <si>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</si>
  <si>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</si>
  <si>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</si>
  <si>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</si>
  <si>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</si>
  <si>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</si>
  <si>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</si>
  <si>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</si>
  <si>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</si>
  <si>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</si>
  <si>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</si>
  <si>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</si>
  <si>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</si>
  <si>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</si>
  <si>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</si>
  <si>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</si>
  <si>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</si>
  <si>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</si>
  <si>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</si>
  <si>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</si>
  <si>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</si>
  <si>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</si>
  <si>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</si>
  <si>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</si>
  <si>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</si>
  <si>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</si>
  <si>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</si>
  <si>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</si>
  <si>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</si>
  <si>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</si>
  <si>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</si>
  <si>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</si>
  <si>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</si>
  <si>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</si>
  <si>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</si>
  <si>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</si>
  <si>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</si>
  <si>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</si>
  <si>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</si>
  <si>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</si>
  <si>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</si>
  <si>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</si>
  <si>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</si>
  <si>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</si>
  <si>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</si>
  <si>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</si>
  <si>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</si>
  <si>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</si>
  <si>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</si>
  <si>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</si>
  <si>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</si>
  <si>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</si>
  <si>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</si>
  <si>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</si>
  <si>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</si>
  <si>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</si>
  <si>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</si>
  <si>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</si>
  <si>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</si>
  <si>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</si>
  <si>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</si>
  <si>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</si>
  <si>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</si>
  <si>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</si>
  <si>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</si>
  <si>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</si>
  <si>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</si>
  <si>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</si>
  <si>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</si>
  <si>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</si>
  <si>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</si>
  <si>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</si>
  <si>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</si>
  <si>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</si>
  <si>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</si>
  <si>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</si>
  <si>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</si>
  <si>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</si>
  <si>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</si>
  <si>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</si>
  <si>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</si>
  <si>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</si>
  <si>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</si>
  <si>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</si>
  <si>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</si>
  <si>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</si>
  <si>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</si>
  <si>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</si>
  <si>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</si>
  <si>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</si>
  <si>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</si>
  <si>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</si>
  <si>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</si>
  <si>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</si>
  <si>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</si>
  <si>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</si>
  <si>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</si>
  <si>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</si>
  <si>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</si>
  <si>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</si>
  <si>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</si>
  <si>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</si>
  <si>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</si>
  <si>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</si>
  <si>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</si>
  <si>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</si>
  <si>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</si>
  <si>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</si>
  <si>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</si>
  <si>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</si>
  <si>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</si>
  <si>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</si>
  <si>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</si>
  <si>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</si>
  <si>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</si>
  <si>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</si>
  <si>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</si>
  <si>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</si>
  <si>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</si>
  <si>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</si>
  <si>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</si>
  <si>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</si>
  <si>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</si>
  <si>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</si>
  <si>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</si>
  <si>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</si>
  <si>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</si>
  <si>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</si>
  <si>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</si>
  <si>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</si>
  <si>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</si>
  <si>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</si>
  <si>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</si>
  <si>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</si>
  <si>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</si>
  <si>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</si>
  <si>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</si>
  <si>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</si>
  <si>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</si>
  <si>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</si>
  <si>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</si>
  <si>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</si>
  <si>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</si>
  <si>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</si>
  <si>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</si>
  <si>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</si>
  <si>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</si>
  <si>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</si>
  <si>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</si>
  <si>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</si>
  <si>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</si>
  <si>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</si>
  <si>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</si>
  <si>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</si>
  <si>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</si>
  <si>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</si>
  <si>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</si>
  <si>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</si>
  <si>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</si>
  <si>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</si>
  <si>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</si>
  <si>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</si>
  <si>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</si>
  <si>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</si>
  <si>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</si>
  <si>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</si>
  <si>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</si>
  <si>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</si>
  <si>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</si>
  <si>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</si>
  <si>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</si>
  <si>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</si>
  <si>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</si>
  <si>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</si>
  <si>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</si>
  <si>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</si>
  <si>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</si>
  <si>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</si>
  <si>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</si>
  <si>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</si>
  <si>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</si>
  <si>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</si>
  <si>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</si>
  <si>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</si>
  <si>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</si>
  <si>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</si>
  <si>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</si>
  <si>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</si>
  <si>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</si>
  <si>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</si>
  <si>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</si>
  <si>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</si>
  <si>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</si>
  <si>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</si>
  <si>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</si>
  <si>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</si>
  <si>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</si>
  <si>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</si>
  <si>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</si>
  <si>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</si>
  <si>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</si>
  <si>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</si>
  <si>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</si>
  <si>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</si>
  <si>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</si>
  <si>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</si>
  <si>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</si>
  <si>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</si>
  <si>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</si>
  <si>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</si>
  <si>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</si>
  <si>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</si>
  <si>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</si>
  <si>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</si>
  <si>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</si>
  <si>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</si>
  <si>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</si>
  <si>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</si>
  <si>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</si>
  <si>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</si>
  <si>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</si>
  <si>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</si>
  <si>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</si>
  <si>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</si>
  <si>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</si>
  <si>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</si>
  <si>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</si>
  <si>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</si>
  <si>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</si>
  <si>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</si>
  <si>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</si>
  <si>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</si>
  <si>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</si>
  <si>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</si>
  <si>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</si>
  <si>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</si>
  <si>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</si>
  <si>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</si>
  <si>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</si>
  <si>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</si>
  <si>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</si>
  <si>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</si>
  <si>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</si>
  <si>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</si>
  <si>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</si>
  <si>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</si>
  <si>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</si>
  <si>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</si>
  <si>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</si>
  <si>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</si>
  <si>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</si>
  <si>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</si>
  <si>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</si>
  <si>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</si>
  <si>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</si>
  <si>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</si>
  <si>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</si>
  <si>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</si>
  <si>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</si>
  <si>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</si>
  <si>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</si>
  <si>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</si>
  <si>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</si>
  <si>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</si>
  <si>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</si>
  <si>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</si>
  <si>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</si>
  <si>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</si>
  <si>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</si>
  <si>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</si>
  <si>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</si>
  <si>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</si>
  <si>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</si>
  <si>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</si>
  <si>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</si>
  <si>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</si>
  <si>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</si>
  <si>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</si>
  <si>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</si>
  <si>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</si>
  <si>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</si>
  <si>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</si>
  <si>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</si>
  <si>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</si>
  <si>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</si>
  <si>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</si>
  <si>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</si>
  <si>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</si>
  <si>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</si>
  <si>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</si>
  <si>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</si>
  <si>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</si>
  <si>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</si>
  <si>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</si>
  <si>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</si>
  <si>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</si>
  <si>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</si>
  <si>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</si>
  <si>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</si>
  <si>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</si>
  <si>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</si>
  <si>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</si>
  <si>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</si>
  <si>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</si>
  <si>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</si>
  <si>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</si>
  <si>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</si>
  <si>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</si>
  <si>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</si>
  <si>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</si>
  <si>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</si>
  <si>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</si>
  <si>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</si>
  <si>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</si>
  <si>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</si>
  <si>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</si>
  <si>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</si>
  <si>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</si>
  <si>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</si>
  <si>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</si>
  <si>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</si>
  <si>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</si>
  <si>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</si>
  <si>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</si>
  <si>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</si>
  <si>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</si>
  <si>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</si>
  <si>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</si>
  <si>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</si>
  <si>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</si>
  <si>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</si>
  <si>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</si>
  <si>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</si>
  <si>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</si>
  <si>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</si>
  <si>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</si>
  <si>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</si>
  <si>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</si>
  <si>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</si>
  <si>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</si>
  <si>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</si>
  <si>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</si>
  <si>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</si>
  <si>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</si>
  <si>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</si>
  <si>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</si>
  <si>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</si>
  <si>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</si>
  <si>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</si>
  <si>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</si>
  <si>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</si>
  <si>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</si>
  <si>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</si>
  <si>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</si>
  <si>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</si>
  <si>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</si>
  <si>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</si>
  <si>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</si>
  <si>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</si>
  <si>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</si>
  <si>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</si>
  <si>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</si>
  <si>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</si>
  <si>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</si>
  <si>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</si>
  <si>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</si>
  <si>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</si>
  <si>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</si>
  <si>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</si>
  <si>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</si>
  <si>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</si>
  <si>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</si>
  <si>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</si>
  <si>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</si>
  <si>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</si>
  <si>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</si>
  <si>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</si>
  <si>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</si>
  <si>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</si>
  <si>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</si>
  <si>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</si>
  <si>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</si>
  <si>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</si>
  <si>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</si>
  <si>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</si>
  <si>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</si>
  <si>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</si>
  <si>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</si>
  <si>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</si>
  <si>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</si>
  <si>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</si>
  <si>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</si>
  <si>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</si>
  <si>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</si>
  <si>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</si>
  <si>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</si>
  <si>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</si>
  <si>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</si>
  <si>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</si>
  <si>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</si>
  <si>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</si>
  <si>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</si>
  <si>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</si>
  <si>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</si>
  <si>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</si>
  <si>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</si>
  <si>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</si>
  <si>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</si>
  <si>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</si>
  <si>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</si>
  <si>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</si>
  <si>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</si>
  <si>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</si>
  <si>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</si>
  <si>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</si>
  <si>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</si>
  <si>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</si>
  <si>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</si>
  <si>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</si>
  <si>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</si>
  <si>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</si>
  <si>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</si>
  <si>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</si>
  <si>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</si>
  <si>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</si>
  <si>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</si>
  <si>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</si>
  <si>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</si>
  <si>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</si>
  <si>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</si>
  <si>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</si>
  <si>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</si>
  <si>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</si>
  <si>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</si>
  <si>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</si>
  <si>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</si>
  <si>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</si>
  <si>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</si>
  <si>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</si>
  <si>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</si>
  <si>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</si>
  <si>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</si>
  <si>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</si>
  <si>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</si>
  <si>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</si>
  <si>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</si>
  <si>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</si>
  <si>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</si>
  <si>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</si>
  <si>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</si>
  <si>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</si>
  <si>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</si>
  <si>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</si>
  <si>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</si>
  <si>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</si>
  <si>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</si>
  <si>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</si>
  <si>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</si>
  <si>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</si>
  <si>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</si>
  <si>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</si>
  <si>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</si>
  <si>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</si>
  <si>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</si>
  <si>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</si>
  <si>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</si>
  <si>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</si>
  <si>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</si>
  <si>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</si>
  <si>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</si>
  <si>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</si>
  <si>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</si>
  <si>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</si>
  <si>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</si>
  <si>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</si>
  <si>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</si>
  <si>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</si>
  <si>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</si>
  <si>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</si>
  <si>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</si>
  <si>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</si>
  <si>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</si>
  <si>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</si>
  <si>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</si>
  <si>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</si>
  <si>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</si>
  <si>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</si>
  <si>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</si>
  <si>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</si>
  <si>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</si>
  <si>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</si>
  <si>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</si>
  <si>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</si>
  <si>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</si>
  <si>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</si>
  <si>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</si>
  <si>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</si>
  <si>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</si>
  <si>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</si>
  <si>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</si>
  <si>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</si>
  <si>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</si>
  <si>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</si>
  <si>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</si>
  <si>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</si>
  <si>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</si>
  <si>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</si>
  <si>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</si>
  <si>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</si>
  <si>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</si>
  <si>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</si>
  <si>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</si>
  <si>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</si>
  <si>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</si>
  <si>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</si>
  <si>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</si>
  <si>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</si>
  <si>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</si>
  <si>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</si>
  <si>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</si>
  <si>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</si>
  <si>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</si>
  <si>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</si>
  <si>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</si>
  <si>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</si>
  <si>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</si>
  <si>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</si>
  <si>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</si>
  <si>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</si>
  <si>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</si>
  <si>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</si>
  <si>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</si>
  <si>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</si>
  <si>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</si>
  <si>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</si>
  <si>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</si>
  <si>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</si>
  <si>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</si>
  <si>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</si>
  <si>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</si>
  <si>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</si>
  <si>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</si>
  <si>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</si>
  <si>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</si>
  <si>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</si>
  <si>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</si>
  <si>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</si>
  <si>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</si>
  <si>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</si>
  <si>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</si>
  <si>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</si>
  <si>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</si>
  <si>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</si>
  <si>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</si>
  <si>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</si>
  <si>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</si>
  <si>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</si>
  <si>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</si>
  <si>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</si>
  <si>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</si>
  <si>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</si>
  <si>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</si>
  <si>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</si>
  <si>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</si>
  <si>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</si>
  <si>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</si>
  <si>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</si>
  <si>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</si>
  <si>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</si>
  <si>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</si>
  <si>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</si>
  <si>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</si>
  <si>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</si>
  <si>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</si>
  <si>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</si>
  <si>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</si>
  <si>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</si>
  <si>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</si>
  <si>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</si>
  <si>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</si>
  <si>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</si>
  <si>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</si>
  <si>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</si>
  <si>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</si>
  <si>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</si>
  <si>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</si>
  <si>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</si>
  <si>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</si>
  <si>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</si>
  <si>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</si>
  <si>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</si>
  <si>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</si>
  <si>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</si>
  <si>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</si>
  <si>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</si>
  <si>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</si>
  <si>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</si>
  <si>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</si>
  <si>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</si>
  <si>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</si>
  <si>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</si>
  <si>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</si>
  <si>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</si>
  <si>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</si>
  <si>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</si>
  <si>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</si>
  <si>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</si>
  <si>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</si>
  <si>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</si>
  <si>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</si>
  <si>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</si>
  <si>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</si>
  <si>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</si>
  <si>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</si>
  <si>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</si>
  <si>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</si>
  <si>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</si>
  <si>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</si>
  <si>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</si>
  <si>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</si>
  <si>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</si>
  <si>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</si>
  <si>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</si>
  <si>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</si>
  <si>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</si>
  <si>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</si>
  <si>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</si>
  <si>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</si>
  <si>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</si>
  <si>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</si>
  <si>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</si>
  <si>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</si>
  <si>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</si>
  <si>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</si>
  <si>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</si>
  <si>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</si>
  <si>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</si>
  <si>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</si>
  <si>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</si>
  <si>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</si>
  <si>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</si>
  <si>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</si>
  <si>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</si>
  <si>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</si>
  <si>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</si>
  <si>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</si>
  <si>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</si>
  <si>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</si>
  <si>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</si>
  <si>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</si>
  <si>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</si>
  <si>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</si>
  <si>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</si>
  <si>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</si>
  <si>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</si>
  <si>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</si>
  <si>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</si>
  <si>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</si>
  <si>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</si>
  <si>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</si>
  <si>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</si>
  <si>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</si>
  <si>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</si>
  <si>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</si>
  <si>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</si>
  <si>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</si>
  <si>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</si>
  <si>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</si>
  <si>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</si>
  <si>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</si>
  <si>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</si>
  <si>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</si>
  <si>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</si>
  <si>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</si>
  <si>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</si>
  <si>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</si>
  <si>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</si>
  <si>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</si>
  <si>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</si>
  <si>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</si>
  <si>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</si>
  <si>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</si>
  <si>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</si>
  <si>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</si>
  <si>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</si>
  <si>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</si>
  <si>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</si>
  <si>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</si>
  <si>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</si>
  <si>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</si>
  <si>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</si>
  <si>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</si>
  <si>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</si>
  <si>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</si>
  <si>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</si>
  <si>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</si>
  <si>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</si>
  <si>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</si>
  <si>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</si>
  <si>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</si>
  <si>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</si>
  <si>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</si>
  <si>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</si>
  <si>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</si>
  <si>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</si>
  <si>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</si>
  <si>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</si>
  <si>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</si>
  <si>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</si>
  <si>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</si>
  <si>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</si>
  <si>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</si>
  <si>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</si>
  <si>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</si>
  <si>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</si>
  <si>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</si>
  <si>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</si>
  <si>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</si>
  <si>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</si>
  <si>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</si>
  <si>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</si>
  <si>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</si>
  <si>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</si>
  <si>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</si>
  <si>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</si>
  <si>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</si>
  <si>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</si>
  <si>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</si>
  <si>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</si>
  <si>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</si>
  <si>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</si>
  <si>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</si>
  <si>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</si>
  <si>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</si>
  <si>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</si>
  <si>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</si>
  <si>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</si>
  <si>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</si>
  <si>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</si>
  <si>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</si>
  <si>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</si>
  <si>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</si>
  <si>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</si>
  <si>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</si>
  <si>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</si>
  <si>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</si>
  <si>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</si>
  <si>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</si>
  <si>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</si>
  <si>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</si>
  <si>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</si>
  <si>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</si>
  <si>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</si>
  <si>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</si>
  <si>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</si>
  <si>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</si>
  <si>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</si>
  <si>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</si>
  <si>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</si>
  <si>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</si>
  <si>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</si>
  <si>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</si>
  <si>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</si>
  <si>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</si>
  <si>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</si>
  <si>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</si>
  <si>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</si>
  <si>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</si>
  <si>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</si>
  <si>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</si>
  <si>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</si>
  <si>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</si>
  <si>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</si>
  <si>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</si>
  <si>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</si>
  <si>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</si>
  <si>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</si>
  <si>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</si>
  <si>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</si>
  <si>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</si>
  <si>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</si>
  <si>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</si>
  <si>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</si>
  <si>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</si>
  <si>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</si>
  <si>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</si>
  <si>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</si>
  <si>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</si>
  <si>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</si>
  <si>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</si>
  <si>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</si>
  <si>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</si>
  <si>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</si>
  <si>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</si>
  <si>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</si>
  <si>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</si>
  <si>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</si>
  <si>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</si>
  <si>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</si>
  <si>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</si>
  <si>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</si>
  <si>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</si>
  <si>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</si>
  <si>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</si>
  <si>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</si>
  <si>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</si>
  <si>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</si>
  <si>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</si>
  <si>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</si>
  <si>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</si>
  <si>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</si>
  <si>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</si>
  <si>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</si>
  <si>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</si>
  <si>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</si>
  <si>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</si>
  <si>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</si>
  <si>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</si>
  <si>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</si>
  <si>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</si>
  <si>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</si>
  <si>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</si>
  <si>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</si>
  <si>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</si>
  <si>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</si>
  <si>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</si>
  <si>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</si>
  <si>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</si>
  <si>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</si>
  <si>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</si>
  <si>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</si>
  <si>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</si>
  <si>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</si>
  <si>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</si>
  <si>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</si>
  <si>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</si>
  <si>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</si>
  <si>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</si>
  <si>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</si>
  <si>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</si>
  <si>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</si>
  <si>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</si>
  <si>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</si>
  <si>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</si>
  <si>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</si>
  <si>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</si>
  <si>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</si>
  <si>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</si>
  <si>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</si>
  <si>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</si>
  <si>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</si>
  <si>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</si>
  <si>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</si>
  <si>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</si>
  <si>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</si>
  <si>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</si>
  <si>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</si>
  <si>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</si>
  <si>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</si>
  <si>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</si>
  <si>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</si>
  <si>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</si>
  <si>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</si>
  <si>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</si>
  <si>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</si>
  <si>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</si>
  <si>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</si>
  <si>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</si>
  <si>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</si>
  <si>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</si>
  <si>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</si>
  <si>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</si>
  <si>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</si>
  <si>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</si>
  <si>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</si>
  <si>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</si>
  <si>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</si>
  <si>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</si>
  <si>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</si>
  <si>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</si>
  <si>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</si>
  <si>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</si>
  <si>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</si>
  <si>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</si>
  <si>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</si>
  <si>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</si>
  <si>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</si>
  <si>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</si>
  <si>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</si>
  <si>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</si>
  <si>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</si>
  <si>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</si>
  <si>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</si>
  <si>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</si>
  <si>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</si>
  <si>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</si>
  <si>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</si>
  <si>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</si>
  <si>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</si>
  <si>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</si>
  <si>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</si>
  <si>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</si>
  <si>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</si>
  <si>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</si>
  <si>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</si>
  <si>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</si>
  <si>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</si>
  <si>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</si>
  <si>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</si>
  <si>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</si>
  <si>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</si>
  <si>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</si>
  <si>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</si>
  <si>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</si>
  <si>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</si>
  <si>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</si>
  <si>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</si>
  <si>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</si>
  <si>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</si>
  <si>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</si>
  <si>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</si>
  <si>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</si>
  <si>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</si>
  <si>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</si>
  <si>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</si>
  <si>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</si>
  <si>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</si>
  <si>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</si>
  <si>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</si>
  <si>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</si>
  <si>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</si>
  <si>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</si>
  <si>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</si>
  <si>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</si>
  <si>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</si>
  <si>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</si>
  <si>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</si>
  <si>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</si>
  <si>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</si>
  <si>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</si>
  <si>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</si>
  <si>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</si>
  <si>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</si>
  <si>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</si>
  <si>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</si>
  <si>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</si>
  <si>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</si>
  <si>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</si>
  <si>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</si>
  <si>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</si>
  <si>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</si>
  <si>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</si>
  <si>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</si>
  <si>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</si>
  <si>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</si>
  <si>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</si>
  <si>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</si>
  <si>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</si>
  <si>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</si>
  <si>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</si>
  <si>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</si>
  <si>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</si>
  <si>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</si>
  <si>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</si>
  <si>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</si>
  <si>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</si>
  <si>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</si>
  <si>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</si>
  <si>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</si>
  <si>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</si>
  <si>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</si>
  <si>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</si>
  <si>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</si>
  <si>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</si>
  <si>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</si>
  <si>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</si>
  <si>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</si>
  <si>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</si>
  <si>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</si>
  <si>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</si>
  <si>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</si>
  <si>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</si>
  <si>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</si>
  <si>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</si>
  <si>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</si>
  <si>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</si>
  <si>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</si>
  <si>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</si>
  <si>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</si>
  <si>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</si>
  <si>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</si>
  <si>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</si>
  <si>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</si>
  <si>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</si>
  <si>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</si>
  <si>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</si>
  <si>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</si>
  <si>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</si>
  <si>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</si>
  <si>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</si>
  <si>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</si>
  <si>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</si>
  <si>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</si>
  <si>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</si>
  <si>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</si>
  <si>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</si>
  <si>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</si>
  <si>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</si>
  <si>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</si>
  <si>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</si>
  <si>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</si>
  <si>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</si>
  <si>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</si>
  <si>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</si>
  <si>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</si>
  <si>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</si>
  <si>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</si>
  <si>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</si>
  <si>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</si>
  <si>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</si>
  <si>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</si>
  <si>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</si>
  <si>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</si>
  <si>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</si>
  <si>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</si>
  <si>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</si>
  <si>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</si>
  <si>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</si>
  <si>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</si>
  <si>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</si>
  <si>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</si>
  <si>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</si>
  <si>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</si>
  <si>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</si>
  <si>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</si>
  <si>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</si>
  <si>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</si>
  <si>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</si>
  <si>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</si>
  <si>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</si>
  <si>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</si>
  <si>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</si>
  <si>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</si>
  <si>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</si>
  <si>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</si>
  <si>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</si>
  <si>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</si>
  <si>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</si>
  <si>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</si>
  <si>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</si>
  <si>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</si>
  <si>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</si>
  <si>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</si>
  <si>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</si>
  <si>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</si>
  <si>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</si>
  <si>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</si>
  <si>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</si>
  <si>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</si>
  <si>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</si>
  <si>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</si>
  <si>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</si>
  <si>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</si>
  <si>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</si>
  <si>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</si>
  <si>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</si>
  <si>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</si>
  <si>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</si>
  <si>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</si>
  <si>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</si>
  <si>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</si>
  <si>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</si>
  <si>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</si>
  <si>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</si>
  <si>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</si>
  <si>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</si>
  <si>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</si>
  <si>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</si>
  <si>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</si>
  <si>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</si>
  <si>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</si>
  <si>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</si>
  <si>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</si>
  <si>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</si>
  <si>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</si>
  <si>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</si>
  <si>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</si>
  <si>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</si>
  <si>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</si>
  <si>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</si>
  <si>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</si>
  <si>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</si>
  <si>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</si>
  <si>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</si>
  <si>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</si>
  <si>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</si>
  <si>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</si>
  <si>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</si>
  <si>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</si>
  <si>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</si>
  <si>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</si>
  <si>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</si>
  <si>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</si>
  <si>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</si>
  <si>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</si>
  <si>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</si>
  <si>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</si>
  <si>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</si>
  <si>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</si>
  <si>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</si>
  <si>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</si>
  <si>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</si>
  <si>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</si>
  <si>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</si>
  <si>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</si>
  <si>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</si>
  <si>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</si>
  <si>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</si>
  <si>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</si>
  <si>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</si>
  <si>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</si>
  <si>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</si>
  <si>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</si>
  <si>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</si>
  <si>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</si>
  <si>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</si>
  <si>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</si>
  <si>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</si>
  <si>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</si>
  <si>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</si>
  <si>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</si>
  <si>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</si>
  <si>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</si>
  <si>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</si>
  <si>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</si>
  <si>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</si>
  <si>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</si>
  <si>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</si>
  <si>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</si>
  <si>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</si>
  <si>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</si>
  <si>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</si>
  <si>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</si>
  <si>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</si>
  <si>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</si>
  <si>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</si>
  <si>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</si>
  <si>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</si>
  <si>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</si>
  <si>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</si>
  <si>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</si>
  <si>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</si>
  <si>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</si>
  <si>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</si>
  <si>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</si>
  <si>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</si>
  <si>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</si>
  <si>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</si>
  <si>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</si>
  <si>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</si>
  <si>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</si>
  <si>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</si>
  <si>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</si>
  <si>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</si>
  <si>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</si>
  <si>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</si>
  <si>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</si>
  <si>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</si>
  <si>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</si>
  <si>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</si>
  <si>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</si>
  <si>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</si>
  <si>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</si>
  <si>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</si>
  <si>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</si>
  <si>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</si>
  <si>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</si>
  <si>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</si>
  <si>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</si>
  <si>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</si>
  <si>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</si>
  <si>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</si>
  <si>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</si>
  <si>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</si>
  <si>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</si>
  <si>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</si>
  <si>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</si>
  <si>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</si>
  <si>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</si>
  <si>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</si>
  <si>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</si>
  <si>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</si>
  <si>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</si>
  <si>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</si>
  <si>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</si>
  <si>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</si>
  <si>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</si>
  <si>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</si>
  <si>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</si>
  <si>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</si>
  <si>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</si>
  <si>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</si>
  <si>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</si>
  <si>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</si>
  <si>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</si>
  <si>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</si>
  <si>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</si>
  <si>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</si>
  <si>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</si>
  <si>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</si>
  <si>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</si>
  <si>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</si>
  <si>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</si>
  <si>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</si>
  <si>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</si>
  <si>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</si>
  <si>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</si>
  <si>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</si>
  <si>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</si>
  <si>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</si>
  <si>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</si>
  <si>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</si>
  <si>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</si>
  <si>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</si>
  <si>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</si>
  <si>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</si>
  <si>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</si>
  <si>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</si>
  <si>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</si>
  <si>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</si>
  <si>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</si>
  <si>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</si>
  <si>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</si>
  <si>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</si>
  <si>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</si>
  <si>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</si>
  <si>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</si>
  <si>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</si>
  <si>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</si>
  <si>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</si>
  <si>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</si>
  <si>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</si>
  <si>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</si>
  <si>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</si>
  <si>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</si>
  <si>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</si>
  <si>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</si>
  <si>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</si>
  <si>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</si>
  <si>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</si>
  <si>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</si>
  <si>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</si>
  <si>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</si>
  <si>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</si>
  <si>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</si>
  <si>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</si>
  <si>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</si>
  <si>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</si>
  <si>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</si>
  <si>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</si>
  <si>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</si>
  <si>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</si>
  <si>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</si>
  <si>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</si>
  <si>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</si>
  <si>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</si>
  <si>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</si>
  <si>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</si>
  <si>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</si>
  <si>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</si>
  <si>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</si>
  <si>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</si>
  <si>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</si>
  <si>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</si>
  <si>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</si>
  <si>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</si>
  <si>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</si>
  <si>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</si>
  <si>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</si>
  <si>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</si>
  <si>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</si>
  <si>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</si>
  <si>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</si>
  <si>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</si>
  <si>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</si>
  <si>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</si>
  <si>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</si>
  <si>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</si>
  <si>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</si>
  <si>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</si>
  <si>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</si>
  <si>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</si>
  <si>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</si>
  <si>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</si>
  <si>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</si>
  <si>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</si>
  <si>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</si>
  <si>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</si>
  <si>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</si>
  <si>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</si>
  <si>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</si>
  <si>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</si>
  <si>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</si>
  <si>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</si>
  <si>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</si>
  <si>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</si>
  <si>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</si>
  <si>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</si>
  <si>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</si>
  <si>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</si>
  <si>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</si>
  <si>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</si>
  <si>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</si>
  <si>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</si>
  <si>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</si>
  <si>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</si>
  <si>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</si>
  <si>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</si>
  <si>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</si>
  <si>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</si>
  <si>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</si>
  <si>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</si>
  <si>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</si>
  <si>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</si>
  <si>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</si>
  <si>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</si>
  <si>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</si>
  <si>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</si>
  <si>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</si>
  <si>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</si>
  <si>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</si>
  <si>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</si>
  <si>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</si>
  <si>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</si>
  <si>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</si>
  <si>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</si>
  <si>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</si>
  <si>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</si>
  <si>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</si>
  <si>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</si>
  <si>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</si>
  <si>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</si>
  <si>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</si>
  <si>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</si>
  <si>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</si>
  <si>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</si>
  <si>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</si>
  <si>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</si>
  <si>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</si>
  <si>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</si>
  <si>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</si>
  <si>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</si>
  <si>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</si>
  <si>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</si>
  <si>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</si>
  <si>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</si>
  <si>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</si>
  <si>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</si>
  <si>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</si>
  <si>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</si>
  <si>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</si>
  <si>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</si>
  <si>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</si>
  <si>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</si>
  <si>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</si>
  <si>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</si>
  <si>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</si>
  <si>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</si>
  <si>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</si>
  <si>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</si>
  <si>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</si>
  <si>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</si>
  <si>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</si>
  <si>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</si>
  <si>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</si>
  <si>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</si>
  <si>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</si>
  <si>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</si>
  <si>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</si>
  <si>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</si>
  <si>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</si>
  <si>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</si>
  <si>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</si>
  <si>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</si>
  <si>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</si>
  <si>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</si>
  <si>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</si>
  <si>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</si>
  <si>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</si>
  <si>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</si>
  <si>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</si>
  <si>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</si>
  <si>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</si>
  <si>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</si>
  <si>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</si>
  <si>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</si>
  <si>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</si>
  <si>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</si>
  <si>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</si>
  <si>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</si>
  <si>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</si>
  <si>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</si>
  <si>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</si>
  <si>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</si>
  <si>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</si>
  <si>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</si>
  <si>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</si>
  <si>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</si>
  <si>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</si>
  <si>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</si>
  <si>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</si>
  <si>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</si>
  <si>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</si>
  <si>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</si>
  <si>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</si>
  <si>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</si>
  <si>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</si>
  <si>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</si>
  <si>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</si>
  <si>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</si>
  <si>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</si>
  <si>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</si>
  <si>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</si>
  <si>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</si>
  <si>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</si>
  <si>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</si>
  <si>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</si>
  <si>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</si>
  <si>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</si>
  <si>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</si>
  <si>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</si>
  <si>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</si>
  <si>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</si>
  <si>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</si>
  <si>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</si>
  <si>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</si>
  <si>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</si>
  <si>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</si>
  <si>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</si>
  <si>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</si>
  <si>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</si>
  <si>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</si>
  <si>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</si>
  <si>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</si>
  <si>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</si>
  <si>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</si>
  <si>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</si>
  <si>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</si>
  <si>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</si>
  <si>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</si>
  <si>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</si>
  <si>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</si>
  <si>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</si>
  <si>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</si>
  <si>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</si>
  <si>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</si>
  <si>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</si>
  <si>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</si>
  <si>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</si>
  <si>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</si>
  <si>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</si>
  <si>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</si>
  <si>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</si>
  <si>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</si>
  <si>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</si>
  <si>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</si>
  <si>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</si>
  <si>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</si>
  <si>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</si>
  <si>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</si>
  <si>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</si>
  <si>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</si>
  <si>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</si>
  <si>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</si>
  <si>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</si>
  <si>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</si>
  <si>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</si>
  <si>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</si>
  <si>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</si>
  <si>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</si>
  <si>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</si>
  <si>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</si>
  <si>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</si>
  <si>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</si>
  <si>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</si>
  <si>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</si>
  <si>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</si>
  <si>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</si>
  <si>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</si>
  <si>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</si>
  <si>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</si>
  <si>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</si>
  <si>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</si>
  <si>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</si>
  <si>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</si>
  <si>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</si>
  <si>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</si>
  <si>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</si>
  <si>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</si>
  <si>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</si>
  <si>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</si>
  <si>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</si>
  <si>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</si>
  <si>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</si>
  <si>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</si>
  <si>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</si>
  <si>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</si>
  <si>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</si>
  <si>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</si>
  <si>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</si>
  <si>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</si>
  <si>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</si>
  <si>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</si>
  <si>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</si>
  <si>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</si>
  <si>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</si>
  <si>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</si>
  <si>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</si>
  <si>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</si>
  <si>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</si>
  <si>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</si>
  <si>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</si>
  <si>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</si>
  <si>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</si>
  <si>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</si>
  <si>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</si>
  <si>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</si>
  <si>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</si>
  <si>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</si>
  <si>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</si>
  <si>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</si>
  <si>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</si>
  <si>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</si>
  <si>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</si>
  <si>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</si>
  <si>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</si>
  <si>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</si>
  <si>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</si>
  <si>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</si>
  <si>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</si>
  <si>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</si>
  <si>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</si>
  <si>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</si>
  <si>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</si>
  <si>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</si>
  <si>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</si>
  <si>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</si>
  <si>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</si>
  <si>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</si>
  <si>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</si>
  <si>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</si>
  <si>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</si>
  <si>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</si>
  <si>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</si>
  <si>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</si>
  <si>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</si>
  <si>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</si>
  <si>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</si>
  <si>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</si>
  <si>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</si>
  <si>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</si>
  <si>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</si>
  <si>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</si>
  <si>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</si>
  <si>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</si>
  <si>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</si>
  <si>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</si>
  <si>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</si>
  <si>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</si>
  <si>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</si>
  <si>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</si>
  <si>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</si>
  <si>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</si>
  <si>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</si>
  <si>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</si>
  <si>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</si>
  <si>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</si>
  <si>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</si>
  <si>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</si>
  <si>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</si>
  <si>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</si>
  <si>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</si>
  <si>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</si>
  <si>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</si>
  <si>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</si>
  <si>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</si>
  <si>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</si>
  <si>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</si>
  <si>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</si>
  <si>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</si>
  <si>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</si>
  <si>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</si>
  <si>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</si>
  <si>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</si>
  <si>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</si>
  <si>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</si>
  <si>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</si>
  <si>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</si>
  <si>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</si>
  <si>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</si>
  <si>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</si>
  <si>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</si>
  <si>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</si>
  <si>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</si>
  <si>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</si>
  <si>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</si>
  <si>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</si>
  <si>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</si>
  <si>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</si>
  <si>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</si>
  <si>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</si>
  <si>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</si>
  <si>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</si>
  <si>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</si>
  <si>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</si>
  <si>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</si>
  <si>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</si>
  <si>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</si>
  <si>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</si>
  <si>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</si>
  <si>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</si>
  <si>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</si>
  <si>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</si>
  <si>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</si>
  <si>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</si>
  <si>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</si>
  <si>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</si>
  <si>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</si>
  <si>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</si>
  <si>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</si>
  <si>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</si>
  <si>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</si>
  <si>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</si>
  <si>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</si>
  <si>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</si>
  <si>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</si>
  <si>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</si>
  <si>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</si>
  <si>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</si>
  <si>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</si>
  <si>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</si>
  <si>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</si>
  <si>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</si>
  <si>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</si>
  <si>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</si>
  <si>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</si>
  <si>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</si>
  <si>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</si>
  <si>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</si>
  <si>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</si>
  <si>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</si>
  <si>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</si>
  <si>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</si>
  <si>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</si>
  <si>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</si>
  <si>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</si>
  <si>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</si>
  <si>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</si>
  <si>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</si>
  <si>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</si>
  <si>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</si>
  <si>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</si>
  <si>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</si>
  <si>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</si>
  <si>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</si>
  <si>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</si>
  <si>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</si>
  <si>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</si>
  <si>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</si>
  <si>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</si>
  <si>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</si>
  <si>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</si>
  <si>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</si>
  <si>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</si>
  <si>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</si>
  <si>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</si>
  <si>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</si>
  <si>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</si>
  <si>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</si>
  <si>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</si>
  <si>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</si>
  <si>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</si>
  <si>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</si>
  <si>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</si>
  <si>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</si>
  <si>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</si>
  <si>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</si>
  <si>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</si>
  <si>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</si>
  <si>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</si>
  <si>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</si>
  <si>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</si>
  <si>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</si>
  <si>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</si>
  <si>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</si>
  <si>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</si>
  <si>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</si>
  <si>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</si>
  <si>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</si>
  <si>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</si>
  <si>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</si>
  <si>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</si>
  <si>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</si>
  <si>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</si>
  <si>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</si>
  <si>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</si>
  <si>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</si>
  <si>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</si>
  <si>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</si>
  <si>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</si>
  <si>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</si>
  <si>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</si>
  <si>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</si>
  <si>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</si>
  <si>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</si>
  <si>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</si>
  <si>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</si>
  <si>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</si>
  <si>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</si>
  <si>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</si>
  <si>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</si>
  <si>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</si>
  <si>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</si>
  <si>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</si>
  <si>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</si>
  <si>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</si>
  <si>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</si>
  <si>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</si>
  <si>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</si>
  <si>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</si>
  <si>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</si>
  <si>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</si>
  <si>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</si>
  <si>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</si>
  <si>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</si>
  <si>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</si>
  <si>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</si>
  <si>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</si>
  <si>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</si>
  <si>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</si>
  <si>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</si>
  <si>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</si>
  <si>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</si>
  <si>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</si>
  <si>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</si>
  <si>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</si>
  <si>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</si>
  <si>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</si>
  <si>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</si>
  <si>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</si>
  <si>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</si>
  <si>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</si>
  <si>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</si>
  <si>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</si>
  <si>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</si>
  <si>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</si>
  <si>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</si>
  <si>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</si>
  <si>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</si>
  <si>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</si>
  <si>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</si>
  <si>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</si>
  <si>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</si>
  <si>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</si>
  <si>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</si>
  <si>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</si>
  <si>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</si>
  <si>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</si>
  <si>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</si>
  <si>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</si>
  <si>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</si>
  <si>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</si>
  <si>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</si>
  <si>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</si>
  <si>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</si>
  <si>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</si>
  <si>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</si>
  <si>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</si>
  <si>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</si>
  <si>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</si>
  <si>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</si>
  <si>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</si>
  <si>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</si>
  <si>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</si>
  <si>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</si>
  <si>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</si>
  <si>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</si>
  <si>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</si>
  <si>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</si>
  <si>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</si>
  <si>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</si>
  <si>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</si>
  <si>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</si>
  <si>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</si>
  <si>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</si>
  <si>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</si>
  <si>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</si>
  <si>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</si>
  <si>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</si>
  <si>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</si>
  <si>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</si>
  <si>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</si>
  <si>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</si>
  <si>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</si>
  <si>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</si>
  <si>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</si>
  <si>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</si>
  <si>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</si>
  <si>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</si>
  <si>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</si>
  <si>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</si>
  <si>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</si>
  <si>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</si>
  <si>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</si>
  <si>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</si>
  <si>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</si>
  <si>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</si>
  <si>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</si>
  <si>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</si>
  <si>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</si>
  <si>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</si>
  <si>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</si>
  <si>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</si>
  <si>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</si>
  <si>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</si>
  <si>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</si>
  <si>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</si>
  <si>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</si>
  <si>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</si>
  <si>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</si>
  <si>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</si>
  <si>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</si>
  <si>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</si>
  <si>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</si>
  <si>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</si>
  <si>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</si>
  <si>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</si>
  <si>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</si>
  <si>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</si>
  <si>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</si>
  <si>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</si>
  <si>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</si>
  <si>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</si>
  <si>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</si>
  <si>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</si>
  <si>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</si>
  <si>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</si>
  <si>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</si>
  <si>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</si>
  <si>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</si>
  <si>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</si>
  <si>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</si>
  <si>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</si>
  <si>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</si>
  <si>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</si>
  <si>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</si>
  <si>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</si>
  <si>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</si>
  <si>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</si>
  <si>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</si>
  <si>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</si>
  <si>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</si>
  <si>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</si>
  <si>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</si>
  <si>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</si>
  <si>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</si>
  <si>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</si>
  <si>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</si>
  <si>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</si>
  <si>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</si>
  <si>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</si>
  <si>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</si>
  <si>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</si>
  <si>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</si>
  <si>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</si>
  <si>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</si>
  <si>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</si>
  <si>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</si>
  <si>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</si>
  <si>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</si>
  <si>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</si>
  <si>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</si>
  <si>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</si>
  <si>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</si>
  <si>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</si>
  <si>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</si>
  <si>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</si>
  <si>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</si>
  <si>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</si>
  <si>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</si>
  <si>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</si>
  <si>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</si>
  <si>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</si>
  <si>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</si>
  <si>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</si>
  <si>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</si>
  <si>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</si>
  <si>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</si>
  <si>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</si>
  <si>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</si>
  <si>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</si>
  <si>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</si>
  <si>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</si>
  <si>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</si>
  <si>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</si>
  <si>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</si>
  <si>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</si>
  <si>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</si>
  <si>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</si>
  <si>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</si>
  <si>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</si>
  <si>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</si>
  <si>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</si>
  <si>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</si>
  <si>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</si>
  <si>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</si>
  <si>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</si>
  <si>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</si>
  <si>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</si>
  <si>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</si>
  <si>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</si>
  <si>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</si>
  <si>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</si>
  <si>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</si>
  <si>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</si>
  <si>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</si>
  <si>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</si>
  <si>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</si>
  <si>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</si>
  <si>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</si>
  <si>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</si>
  <si>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</si>
  <si>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</si>
  <si>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</si>
  <si>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</si>
  <si>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</si>
  <si>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</si>
  <si>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</si>
  <si>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</si>
  <si>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</si>
  <si>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</si>
  <si>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</si>
  <si>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</si>
  <si>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</si>
  <si>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</si>
  <si>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</si>
  <si>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</si>
  <si>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</si>
  <si>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</si>
  <si>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</si>
  <si>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</si>
  <si>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</si>
  <si>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</si>
  <si>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</si>
  <si>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</si>
  <si>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</si>
  <si>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</si>
  <si>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</si>
  <si>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</si>
  <si>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</si>
  <si>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</si>
  <si>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</si>
  <si>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</si>
  <si>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</si>
  <si>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</si>
  <si>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</si>
  <si>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</si>
  <si>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</si>
  <si>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</si>
  <si>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</si>
  <si>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</si>
  <si>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</si>
  <si>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</si>
  <si>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</si>
  <si>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</si>
  <si>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</si>
  <si>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</si>
  <si>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</si>
  <si>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</si>
  <si>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</si>
  <si>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</si>
  <si>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</si>
  <si>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</si>
  <si>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</si>
  <si>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</si>
  <si>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</si>
  <si>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</si>
  <si>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</si>
  <si>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</si>
  <si>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</si>
  <si>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</si>
  <si>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</si>
  <si>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</si>
  <si>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</si>
  <si>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</si>
  <si>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</si>
  <si>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</si>
  <si>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</si>
  <si>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</si>
  <si>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</si>
  <si>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</si>
  <si>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</si>
  <si>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</si>
  <si>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</si>
  <si>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</si>
  <si>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</si>
  <si>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</si>
  <si>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</si>
  <si>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</si>
  <si>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</si>
  <si>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</si>
  <si>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</si>
  <si>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</si>
  <si>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</si>
  <si>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</si>
  <si>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</si>
  <si>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</si>
  <si>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</si>
  <si>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</si>
  <si>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</si>
  <si>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</si>
  <si>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</si>
  <si>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</si>
  <si>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</si>
  <si>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</si>
  <si>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</si>
  <si>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</si>
  <si>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</si>
  <si>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</si>
  <si>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</si>
  <si>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</si>
  <si>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</si>
  <si>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</si>
  <si>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</si>
  <si>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</si>
  <si>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</si>
  <si>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</si>
  <si>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</si>
  <si>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</si>
  <si>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</si>
  <si>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</si>
  <si>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</si>
  <si>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</si>
  <si>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</si>
  <si>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</si>
  <si>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</si>
  <si>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</si>
  <si>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</si>
  <si>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</si>
  <si>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</si>
  <si>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</si>
  <si>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</si>
  <si>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</si>
  <si>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</si>
  <si>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</si>
  <si>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</si>
  <si>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</si>
  <si>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</si>
  <si>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</si>
  <si>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</si>
  <si>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</si>
  <si>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</si>
  <si>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</si>
  <si>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</si>
  <si>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</si>
  <si>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</si>
  <si>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</si>
  <si>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</si>
  <si>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</si>
  <si>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</si>
  <si>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</si>
  <si>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</si>
  <si>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</si>
  <si>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</si>
  <si>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</si>
  <si>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</si>
  <si>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</si>
  <si>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</si>
  <si>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</si>
  <si>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</si>
  <si>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</si>
  <si>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</si>
  <si>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</si>
  <si>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</si>
  <si>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</si>
  <si>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</si>
  <si>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</si>
  <si>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</si>
  <si>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</si>
  <si>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</si>
  <si>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</si>
  <si>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</si>
  <si>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</si>
  <si>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</si>
  <si>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</si>
  <si>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</si>
  <si>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</si>
  <si>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</si>
  <si>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</si>
  <si>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</si>
  <si>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</si>
  <si>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</si>
  <si>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</si>
  <si>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</si>
  <si>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</si>
  <si>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</si>
  <si>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</si>
  <si>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</si>
  <si>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</si>
  <si>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</si>
  <si>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</si>
  <si>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</si>
  <si>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</si>
  <si>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</si>
  <si>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</si>
  <si>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</si>
  <si>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</si>
  <si>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</si>
  <si>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</si>
  <si>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</si>
  <si>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</si>
  <si>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</si>
  <si>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</si>
  <si>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</si>
  <si>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</si>
  <si>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</si>
  <si>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</si>
  <si>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</si>
  <si>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</si>
  <si>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</si>
  <si>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</si>
  <si>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</si>
  <si>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</si>
  <si>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</si>
  <si>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</si>
  <si>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</si>
  <si>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</si>
  <si>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</si>
  <si>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</si>
  <si>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</si>
  <si>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</si>
  <si>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</si>
  <si>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</si>
  <si>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</si>
  <si>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</si>
  <si>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</si>
  <si>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</si>
  <si>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</si>
  <si>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</si>
  <si>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</si>
  <si>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</si>
  <si>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</si>
  <si>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</si>
  <si>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</si>
  <si>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</si>
  <si>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</si>
  <si>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</si>
  <si>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</si>
  <si>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</si>
  <si>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</si>
  <si>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</si>
  <si>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</si>
  <si>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</si>
  <si>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</si>
  <si>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</si>
  <si>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</si>
  <si>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</si>
  <si>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</si>
  <si>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</si>
  <si>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</si>
  <si>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</si>
  <si>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</si>
  <si>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</si>
  <si>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</si>
  <si>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</si>
  <si>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</si>
  <si>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</si>
  <si>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</si>
  <si>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</si>
  <si>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</si>
  <si>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</si>
  <si>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</si>
  <si>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</si>
  <si>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</si>
  <si>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</si>
  <si>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</si>
  <si>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</si>
  <si>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</si>
  <si>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</si>
  <si>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</si>
  <si>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</si>
  <si>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</si>
  <si>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</si>
  <si>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</si>
  <si>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</si>
  <si>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</si>
  <si>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</si>
  <si>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</si>
  <si>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</si>
  <si>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</si>
  <si>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</si>
  <si>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</si>
  <si>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</si>
  <si>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</si>
  <si>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</si>
  <si>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</si>
  <si>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</si>
  <si>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</si>
  <si>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</si>
  <si>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</si>
  <si>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</si>
  <si>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</si>
  <si>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</si>
  <si>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</si>
  <si>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</si>
  <si>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</si>
  <si>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</si>
  <si>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</si>
  <si>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</si>
  <si>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</si>
  <si>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</si>
  <si>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</si>
  <si>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</si>
  <si>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</si>
  <si>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</si>
  <si>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</si>
  <si>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</si>
  <si>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</si>
  <si>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</si>
  <si>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</si>
  <si>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</si>
  <si>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</si>
  <si>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</si>
  <si>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</si>
  <si>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</si>
  <si>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</si>
  <si>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</si>
  <si>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</si>
  <si>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</si>
  <si>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</si>
  <si>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</si>
  <si>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</si>
  <si>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</si>
  <si>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</si>
  <si>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</si>
  <si>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</si>
  <si>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</si>
  <si>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</si>
  <si>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</si>
  <si>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</si>
  <si>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</si>
  <si>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</si>
  <si>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</si>
  <si>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</si>
  <si>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</si>
  <si>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</si>
  <si>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</si>
  <si>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</si>
  <si>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</si>
  <si>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</si>
  <si>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</si>
  <si>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</si>
  <si>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</si>
  <si>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</si>
  <si>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</si>
  <si>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</si>
  <si>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</si>
  <si>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</si>
  <si>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</si>
  <si>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</si>
  <si>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</si>
  <si>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</si>
  <si>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</si>
  <si>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</si>
  <si>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</si>
  <si>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</si>
  <si>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</si>
  <si>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</si>
  <si>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</si>
  <si>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</si>
  <si>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</si>
  <si>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</si>
  <si>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</si>
  <si>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</si>
  <si>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</si>
  <si>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</si>
  <si>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</si>
  <si>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</si>
  <si>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</si>
  <si>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</si>
  <si>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</si>
  <si>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</si>
  <si>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</si>
  <si>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</si>
  <si>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</si>
  <si>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</si>
  <si>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</si>
  <si>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</si>
  <si>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</si>
  <si>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</si>
  <si>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</si>
  <si>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</si>
  <si>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</si>
  <si>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</si>
  <si>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</si>
  <si>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</si>
  <si>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</si>
  <si>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</si>
  <si>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</si>
  <si>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</si>
  <si>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</si>
  <si>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</si>
  <si>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</si>
  <si>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</si>
  <si>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</si>
  <si>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</si>
  <si>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</si>
  <si>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</si>
  <si>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</si>
  <si>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</si>
  <si>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</si>
  <si>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</si>
  <si>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</si>
  <si>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</si>
  <si>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</si>
  <si>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</si>
  <si>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</si>
  <si>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</si>
  <si>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</si>
  <si>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</si>
  <si>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</si>
  <si>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</si>
  <si>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</si>
  <si>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</si>
  <si>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</si>
  <si>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</si>
  <si>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</si>
  <si>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</si>
  <si>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</si>
  <si>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</si>
  <si>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</si>
  <si>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</si>
  <si>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</si>
  <si>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</si>
  <si>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</si>
  <si>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</si>
  <si>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</si>
  <si>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</si>
  <si>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</si>
  <si>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</si>
  <si>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</si>
  <si>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</si>
  <si>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</si>
  <si>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</si>
  <si>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</si>
  <si>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</si>
  <si>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</si>
  <si>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</si>
  <si>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</si>
  <si>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</si>
  <si>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</si>
  <si>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</si>
  <si>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</si>
  <si>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</si>
  <si>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</si>
  <si>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</si>
  <si>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</si>
  <si>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</si>
  <si>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</si>
  <si>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</si>
  <si>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</si>
  <si>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</si>
  <si>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</si>
  <si>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</si>
  <si>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</si>
  <si>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</si>
  <si>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</si>
  <si>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</si>
  <si>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</si>
  <si>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</si>
  <si>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</si>
  <si>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</si>
  <si>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</si>
  <si>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</si>
  <si>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</si>
  <si>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</si>
  <si>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</si>
  <si>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</si>
  <si>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</si>
  <si>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</si>
  <si>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</si>
  <si>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</si>
  <si>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</si>
  <si>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</si>
  <si>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</si>
  <si>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</si>
  <si>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</si>
  <si>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</si>
  <si>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</si>
  <si>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</si>
  <si>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</si>
  <si>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</si>
  <si>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</si>
  <si>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</si>
  <si>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</si>
  <si>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</si>
  <si>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</si>
  <si>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</si>
  <si>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</si>
  <si>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</si>
  <si>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</si>
  <si>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</si>
  <si>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</si>
  <si>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</si>
  <si>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</si>
  <si>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</si>
  <si>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</si>
  <si>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</si>
  <si>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</si>
  <si>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</si>
  <si>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</si>
  <si>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</si>
  <si>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</si>
  <si>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</si>
  <si>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</si>
  <si>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</si>
  <si>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</si>
  <si>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</si>
  <si>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</si>
  <si>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</si>
  <si>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</si>
  <si>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</si>
  <si>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</si>
  <si>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</si>
  <si>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</si>
  <si>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</si>
  <si>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</si>
  <si>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</si>
  <si>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</si>
  <si>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</si>
  <si>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</si>
  <si>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</si>
  <si>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</si>
  <si>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</si>
  <si>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</si>
  <si>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</si>
  <si>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</si>
  <si>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</si>
  <si>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</si>
  <si>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</si>
  <si>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</si>
  <si>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</si>
  <si>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</si>
  <si>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</si>
  <si>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</si>
  <si>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</si>
  <si>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</si>
  <si>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</si>
  <si>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</si>
  <si>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</si>
  <si>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</si>
  <si>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</si>
  <si>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</si>
  <si>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</si>
  <si>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</si>
  <si>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</si>
  <si>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</si>
  <si>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</si>
  <si>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</si>
  <si>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</si>
  <si>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</si>
  <si>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</si>
  <si>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</si>
  <si>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</si>
  <si>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</si>
  <si>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</si>
  <si>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</si>
  <si>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</si>
  <si>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</si>
  <si>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</si>
  <si>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</si>
  <si>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</si>
  <si>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</si>
  <si>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</si>
  <si>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</si>
  <si>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</si>
  <si>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</si>
  <si>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</si>
  <si>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</si>
  <si>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</si>
  <si>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</si>
  <si>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</si>
  <si>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</si>
  <si>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</si>
  <si>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</si>
  <si>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</si>
  <si>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</si>
  <si>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</si>
  <si>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</si>
  <si>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</si>
  <si>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</si>
  <si>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</si>
  <si>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</si>
  <si>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</si>
  <si>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</si>
  <si>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</si>
  <si>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</si>
  <si>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</si>
  <si>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</si>
  <si>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</si>
  <si>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</si>
  <si>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</si>
  <si>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</si>
  <si>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</si>
  <si>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</si>
  <si>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</si>
  <si>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</si>
  <si>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</si>
  <si>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</si>
  <si>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</si>
  <si>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</si>
  <si>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</si>
  <si>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</si>
  <si>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</si>
  <si>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</si>
  <si>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</si>
  <si>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</si>
  <si>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</si>
  <si>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</si>
  <si>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</si>
  <si>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</si>
  <si>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</si>
  <si>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</si>
  <si>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</si>
  <si>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</si>
  <si>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</si>
  <si>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</si>
  <si>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</si>
  <si>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</si>
  <si>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</si>
  <si>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</si>
  <si>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</si>
  <si>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</si>
  <si>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</si>
  <si>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</si>
  <si>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</si>
  <si>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</si>
  <si>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</si>
  <si>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</si>
  <si>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</si>
  <si>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</si>
  <si>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</si>
  <si>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</si>
  <si>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</si>
  <si>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</si>
  <si>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</si>
  <si>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</si>
  <si>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</si>
  <si>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</si>
  <si>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</si>
  <si>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</si>
  <si>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</si>
  <si>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</si>
  <si>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</si>
  <si>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</si>
  <si>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</si>
  <si>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</si>
  <si>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</si>
  <si>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</si>
  <si>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</si>
  <si>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</si>
  <si>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</si>
  <si>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</si>
  <si>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</si>
  <si>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</si>
  <si>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</si>
  <si>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</si>
  <si>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</si>
  <si>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</si>
  <si>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</si>
  <si>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</si>
  <si>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</si>
  <si>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</si>
  <si>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</si>
  <si>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</si>
  <si>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</si>
  <si>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</si>
  <si>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</si>
  <si>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</si>
  <si>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</si>
  <si>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</si>
  <si>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</si>
  <si>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</si>
  <si>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</si>
  <si>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</si>
  <si>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</si>
  <si>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</si>
  <si>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</si>
  <si>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</si>
  <si>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</si>
  <si>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</si>
  <si>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</si>
  <si>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</si>
  <si>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</si>
  <si>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</si>
  <si>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</si>
  <si>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</si>
  <si>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</si>
  <si>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</si>
  <si>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</si>
  <si>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</si>
  <si>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</si>
  <si>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</si>
  <si>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</si>
  <si>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</si>
  <si>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</si>
  <si>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</si>
  <si>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</si>
  <si>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</si>
  <si>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</si>
  <si>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</si>
  <si>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</si>
  <si>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</si>
  <si>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</si>
  <si>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</si>
  <si>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</si>
  <si>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</si>
  <si>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</si>
  <si>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</si>
  <si>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</si>
  <si>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</si>
  <si>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</si>
  <si>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</si>
  <si>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</si>
  <si>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</si>
  <si>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</si>
  <si>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</si>
  <si>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</si>
  <si>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</si>
  <si>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</si>
  <si>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</si>
  <si>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</si>
  <si>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</si>
  <si>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</si>
  <si>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</si>
  <si>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</si>
  <si>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</si>
  <si>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</si>
  <si>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</si>
  <si>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</si>
  <si>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</si>
  <si>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</si>
  <si>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</si>
  <si>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</si>
  <si>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</si>
  <si>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</si>
  <si>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</si>
  <si>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</si>
  <si>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</si>
  <si>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</si>
  <si>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</si>
  <si>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</si>
  <si>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</si>
  <si>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</si>
  <si>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</si>
  <si>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</si>
  <si>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</si>
  <si>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</si>
  <si>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</si>
  <si>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</si>
  <si>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</si>
  <si>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</si>
  <si>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</si>
  <si>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</si>
  <si>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</si>
  <si>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</si>
  <si>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</si>
  <si>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</si>
  <si>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</si>
  <si>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</si>
  <si>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</si>
  <si>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</si>
  <si>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</si>
  <si>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</si>
  <si>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</si>
  <si>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</si>
  <si>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</si>
  <si>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</si>
  <si>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</si>
  <si>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</si>
  <si>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</si>
  <si>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</si>
  <si>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</si>
  <si>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</si>
  <si>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</si>
  <si>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</si>
  <si>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</si>
  <si>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</si>
  <si>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</si>
  <si>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</si>
  <si>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</si>
  <si>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</si>
  <si>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</si>
  <si>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</si>
  <si>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</si>
  <si>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</si>
  <si>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</si>
  <si>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</si>
  <si>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</si>
  <si>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</si>
  <si>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</si>
  <si>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</si>
  <si>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</si>
  <si>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</si>
  <si>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</si>
  <si>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</si>
  <si>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</si>
  <si>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</si>
  <si>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</si>
  <si>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</si>
  <si>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</si>
  <si>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</si>
  <si>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</si>
  <si>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</si>
  <si>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</si>
  <si>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</si>
  <si>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</si>
  <si>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</si>
  <si>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</si>
  <si>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</si>
  <si>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</si>
  <si>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</si>
  <si>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</si>
  <si>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</si>
  <si>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</si>
  <si>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</si>
  <si>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</si>
  <si>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</si>
  <si>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</si>
  <si>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</si>
  <si>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</si>
  <si>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</si>
  <si>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</si>
  <si>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</si>
  <si>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</si>
  <si>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</si>
  <si>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</si>
  <si>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</si>
  <si>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</si>
  <si>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</si>
  <si>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</si>
  <si>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</si>
  <si>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</si>
  <si>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</si>
  <si>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</si>
  <si>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</si>
  <si>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</si>
  <si>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</si>
  <si>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</si>
  <si>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</si>
  <si>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</si>
  <si>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</si>
  <si>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</si>
  <si>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</si>
  <si>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</si>
  <si>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</si>
  <si>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</si>
  <si>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</si>
  <si>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</si>
  <si>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</si>
  <si>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</si>
  <si>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</si>
  <si>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</si>
  <si>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</si>
  <si>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</si>
  <si>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</si>
  <si>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</si>
  <si>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</si>
  <si>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</si>
  <si>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</si>
  <si>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</si>
  <si>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</si>
  <si>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</si>
  <si>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</si>
  <si>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</si>
  <si>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</si>
  <si>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</si>
  <si>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</si>
  <si>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</si>
  <si>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</si>
  <si>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</si>
  <si>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</si>
  <si>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</si>
  <si>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</si>
  <si>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</si>
  <si>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</si>
  <si>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</si>
  <si>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</si>
  <si>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</si>
  <si>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</si>
  <si>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</si>
  <si>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</si>
  <si>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</si>
  <si>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</si>
  <si>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</si>
  <si>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</si>
  <si>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</si>
  <si>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</si>
  <si>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</si>
  <si>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</si>
  <si>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</si>
  <si>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</si>
  <si>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</si>
  <si>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</si>
  <si>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</si>
  <si>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</si>
  <si>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</si>
  <si>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</si>
  <si>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</si>
  <si>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</si>
  <si>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</si>
  <si>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</si>
  <si>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</si>
  <si>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</si>
  <si>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</si>
  <si>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</si>
  <si>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</si>
  <si>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</si>
  <si>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</si>
  <si>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</si>
  <si>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</si>
  <si>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</si>
  <si>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</si>
  <si>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</si>
  <si>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</si>
  <si>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</si>
  <si>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</si>
  <si>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</si>
  <si>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</si>
  <si>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</si>
  <si>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</si>
  <si>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</si>
  <si>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</si>
  <si>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</si>
  <si>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</si>
  <si>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</si>
  <si>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</si>
  <si>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</si>
  <si>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</si>
  <si>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</si>
  <si>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</si>
  <si>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</si>
  <si>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</si>
  <si>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</si>
  <si>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</si>
  <si>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</si>
  <si>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</si>
  <si>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</si>
  <si>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</si>
  <si>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</si>
  <si>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</si>
  <si>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</si>
  <si>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</si>
  <si>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</si>
  <si>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</si>
  <si>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</si>
  <si>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</si>
  <si>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</si>
  <si>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</si>
  <si>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</si>
  <si>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</si>
  <si>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</si>
  <si>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</si>
  <si>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</si>
  <si>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</si>
  <si>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</si>
  <si>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</si>
  <si>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</si>
  <si>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</si>
  <si>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</si>
  <si>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</si>
  <si>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</si>
  <si>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</si>
  <si>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</si>
  <si>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</si>
  <si>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</si>
  <si>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</si>
  <si>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</si>
  <si>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</si>
  <si>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</si>
  <si>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</si>
  <si>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</si>
  <si>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</si>
  <si>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</si>
  <si>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</si>
  <si>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</si>
  <si>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</si>
  <si>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</si>
  <si>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</si>
  <si>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</si>
  <si>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</si>
  <si>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</si>
  <si>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</si>
  <si>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</si>
  <si>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</si>
  <si>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</si>
  <si>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</si>
  <si>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</si>
  <si>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</si>
  <si>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</si>
  <si>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</si>
  <si>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</si>
  <si>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</si>
  <si>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</si>
  <si>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</si>
  <si>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</si>
  <si>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</si>
  <si>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</si>
  <si>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</si>
  <si>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</si>
  <si>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</si>
  <si>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</si>
  <si>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</si>
  <si>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</si>
  <si>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</si>
  <si>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</si>
  <si>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</si>
  <si>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</si>
  <si>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</si>
  <si>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</si>
  <si>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</si>
  <si>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</si>
  <si>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</si>
  <si>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</si>
  <si>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</si>
  <si>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</si>
  <si>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</si>
  <si>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</si>
  <si>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</si>
  <si>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</si>
  <si>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</si>
  <si>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</si>
  <si>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</si>
  <si>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</si>
  <si>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</si>
  <si>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</si>
  <si>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</si>
  <si>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</si>
  <si>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</si>
  <si>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</si>
  <si>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</si>
  <si>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</si>
  <si>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</si>
  <si>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</si>
  <si>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</si>
  <si>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</si>
  <si>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</si>
  <si>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</si>
  <si>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</si>
  <si>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</si>
  <si>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</si>
  <si>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</si>
  <si>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</si>
  <si>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</si>
  <si>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</si>
  <si>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</si>
  <si>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</si>
  <si>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</si>
  <si>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</si>
  <si>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</si>
  <si>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</si>
  <si>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</si>
  <si>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</si>
  <si>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</si>
  <si>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</si>
  <si>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</si>
  <si>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</si>
  <si>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</si>
  <si>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</si>
  <si>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</si>
  <si>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</si>
  <si>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</si>
  <si>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</si>
  <si>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</si>
  <si>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</si>
  <si>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</si>
  <si>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</si>
  <si>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</si>
  <si>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</si>
  <si>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</si>
  <si>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</si>
  <si>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</si>
  <si>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</si>
  <si>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</si>
  <si>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</si>
  <si>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</si>
  <si>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</si>
  <si>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</si>
  <si>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</si>
  <si>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</si>
  <si>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</si>
  <si>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</si>
  <si>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</si>
  <si>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</si>
  <si>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</si>
  <si>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</si>
  <si>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</si>
  <si>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</si>
  <si>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</si>
  <si>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</si>
  <si>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</si>
  <si>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</si>
  <si>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</si>
  <si>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</si>
  <si>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</si>
  <si>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</si>
  <si>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</si>
  <si>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</si>
  <si>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</si>
  <si>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</si>
  <si>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</si>
  <si>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</si>
  <si>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</si>
  <si>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</si>
  <si>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</si>
  <si>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</si>
  <si>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</si>
  <si>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</si>
  <si>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</si>
  <si>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</si>
  <si>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</si>
  <si>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</si>
  <si>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</si>
  <si>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</si>
  <si>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</si>
  <si>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</si>
  <si>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</si>
  <si>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</si>
  <si>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</si>
  <si>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</si>
  <si>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</si>
  <si>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</si>
  <si>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</si>
  <si>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</si>
  <si>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</si>
  <si>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</si>
  <si>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</si>
  <si>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</si>
  <si>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</si>
  <si>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</si>
  <si>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</si>
  <si>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</si>
  <si>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</si>
  <si>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</si>
  <si>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</si>
  <si>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</si>
  <si>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</si>
  <si>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</si>
  <si>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</si>
  <si>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</si>
  <si>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</si>
  <si>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</si>
  <si>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</si>
  <si>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</si>
  <si>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</si>
  <si>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</si>
  <si>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</si>
  <si>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</si>
  <si>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</si>
  <si>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</si>
  <si>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</si>
  <si>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</si>
  <si>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</si>
  <si>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</si>
  <si>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</si>
  <si>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</si>
  <si>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</si>
  <si>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</si>
  <si>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</si>
  <si>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</si>
  <si>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</si>
  <si>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</si>
  <si>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</si>
  <si>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</si>
  <si>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</si>
  <si>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</si>
  <si>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</si>
  <si>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</si>
  <si>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</si>
  <si>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</si>
  <si>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</si>
  <si>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</si>
  <si>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</si>
  <si>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</si>
  <si>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</si>
  <si>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</si>
  <si>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</si>
  <si>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</si>
  <si>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</si>
  <si>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</si>
  <si>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</si>
  <si>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</si>
  <si>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</si>
  <si>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</si>
  <si>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</si>
  <si>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</si>
  <si>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</si>
  <si>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</si>
  <si>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</si>
  <si>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</si>
  <si>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</si>
  <si>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</si>
  <si>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</si>
  <si>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</si>
  <si>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</si>
  <si>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</si>
  <si>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</si>
  <si>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</si>
  <si>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</si>
  <si>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</si>
  <si>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</si>
  <si>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</si>
  <si>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</si>
  <si>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</si>
  <si>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</si>
  <si>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</si>
  <si>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</si>
  <si>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</si>
  <si>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</si>
  <si>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</si>
  <si>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</si>
  <si>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</si>
  <si>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</si>
  <si>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</si>
  <si>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</si>
  <si>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</si>
  <si>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</si>
  <si>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</si>
  <si>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</si>
  <si>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</si>
  <si>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</si>
  <si>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</si>
  <si>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</si>
  <si>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</si>
  <si>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</si>
  <si>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</si>
  <si>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</si>
  <si>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</si>
  <si>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</si>
  <si>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</si>
  <si>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</si>
  <si>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</si>
  <si>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</si>
  <si>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</si>
  <si>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</si>
  <si>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</si>
  <si>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</si>
  <si>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</si>
  <si>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</si>
  <si>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</si>
  <si>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</si>
  <si>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</si>
  <si>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</si>
  <si>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</si>
  <si>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</si>
  <si>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</si>
  <si>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</si>
  <si>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</si>
  <si>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</si>
  <si>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</si>
  <si>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</si>
  <si>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</si>
  <si>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</si>
  <si>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</si>
  <si>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</si>
  <si>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</si>
  <si>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</si>
  <si>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</si>
  <si>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</si>
  <si>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</si>
  <si>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</si>
  <si>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</si>
  <si>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</si>
  <si>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</si>
  <si>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</si>
  <si>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</si>
  <si>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</si>
  <si>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</si>
  <si>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</si>
  <si>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</si>
  <si>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</si>
  <si>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</si>
  <si>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</si>
  <si>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</si>
  <si>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</si>
  <si>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</si>
  <si>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</si>
  <si>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</si>
  <si>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</si>
  <si>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</si>
  <si>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</si>
  <si>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</si>
  <si>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</si>
  <si>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</si>
  <si>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</si>
  <si>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</si>
  <si>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</si>
  <si>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</si>
  <si>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</si>
  <si>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</si>
  <si>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</si>
  <si>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</si>
  <si>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</si>
  <si>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</si>
  <si>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</si>
  <si>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</si>
  <si>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</si>
  <si>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</si>
  <si>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</si>
  <si>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</si>
  <si>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</si>
  <si>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</si>
  <si>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</si>
  <si>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</si>
  <si>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</si>
  <si>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</si>
  <si>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</si>
  <si>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</si>
  <si>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</si>
  <si>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</si>
  <si>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</si>
  <si>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</si>
  <si>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</si>
  <si>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</si>
  <si>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</si>
  <si>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</si>
  <si>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</si>
  <si>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</si>
  <si>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</si>
  <si>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</si>
  <si>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</si>
  <si>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</si>
  <si>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</si>
  <si>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</si>
  <si>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</si>
  <si>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</si>
  <si>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</si>
  <si>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</si>
  <si>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</si>
  <si>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</si>
  <si>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</si>
  <si>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</si>
  <si>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</si>
  <si>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</si>
  <si>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</si>
  <si>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</si>
  <si>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</si>
  <si>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</si>
  <si>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</si>
  <si>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</si>
  <si>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</si>
  <si>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</si>
  <si>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</si>
  <si>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</si>
  <si>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</si>
  <si>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</si>
  <si>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</si>
  <si>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</si>
  <si>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</si>
  <si>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</si>
  <si>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</si>
  <si>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</si>
  <si>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</si>
  <si>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</si>
  <si>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</si>
  <si>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</si>
  <si>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</si>
  <si>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</si>
  <si>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</si>
  <si>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</si>
  <si>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</si>
  <si>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</si>
  <si>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</si>
  <si>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</si>
  <si>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</si>
  <si>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</si>
  <si>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</si>
  <si>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</si>
  <si>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</si>
  <si>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</si>
  <si>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</si>
  <si>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</si>
  <si>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</si>
  <si>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</si>
  <si>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</si>
  <si>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</si>
  <si>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</si>
  <si>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</si>
  <si>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</si>
  <si>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</si>
  <si>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</si>
  <si>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</si>
  <si>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</si>
  <si>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</si>
  <si>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</si>
  <si>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</si>
  <si>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</si>
  <si>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</si>
  <si>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</si>
  <si>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</si>
  <si>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</si>
  <si>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</si>
  <si>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</si>
  <si>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</si>
  <si>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</si>
  <si>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</si>
  <si>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</si>
  <si>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</si>
  <si>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</si>
  <si>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</si>
  <si>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</si>
  <si>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</si>
  <si>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</si>
  <si>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</si>
  <si>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</si>
  <si>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</si>
  <si>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</si>
  <si>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</si>
  <si>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</si>
  <si>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</si>
  <si>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</si>
  <si>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</si>
  <si>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</si>
  <si>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</si>
  <si>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</si>
  <si>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</si>
  <si>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</si>
  <si>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</si>
  <si>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</si>
  <si>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</si>
  <si>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</si>
  <si>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</si>
  <si>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</si>
  <si>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</si>
  <si>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</si>
  <si>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</si>
  <si>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</si>
  <si>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</si>
  <si>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</si>
  <si>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</si>
  <si>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</si>
  <si>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</si>
  <si>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</si>
  <si>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</si>
  <si>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</si>
  <si>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</si>
  <si>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</si>
  <si>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</si>
  <si>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</si>
  <si>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</si>
  <si>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</si>
  <si>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</si>
  <si>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</si>
  <si>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</si>
  <si>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</si>
  <si>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</si>
  <si>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</si>
  <si>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</si>
  <si>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</si>
  <si>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</si>
  <si>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</si>
  <si>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</si>
  <si>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</si>
  <si>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</si>
  <si>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</si>
  <si>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</si>
  <si>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</si>
  <si>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</si>
  <si>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</si>
  <si>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</si>
  <si>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</si>
  <si>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</si>
  <si>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</si>
  <si>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</si>
  <si>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</si>
  <si>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</si>
  <si>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</si>
  <si>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</si>
  <si>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</si>
  <si>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</si>
  <si>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</si>
  <si>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</si>
  <si>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</si>
  <si>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</si>
  <si>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</si>
  <si>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</si>
  <si>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</si>
  <si>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</si>
  <si>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</si>
  <si>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</si>
  <si>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</si>
  <si>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</si>
  <si>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</si>
  <si>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</si>
  <si>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</si>
  <si>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</si>
  <si>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</si>
  <si>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</si>
  <si>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</si>
  <si>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</si>
  <si>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</si>
  <si>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</si>
  <si>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</si>
  <si>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</si>
  <si>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</si>
  <si>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</si>
  <si>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</si>
  <si>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</si>
  <si>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</si>
  <si>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</si>
  <si>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</si>
  <si>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</si>
  <si>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</si>
  <si>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</si>
  <si>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</si>
  <si>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</si>
  <si>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</si>
  <si>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</si>
  <si>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</si>
  <si>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</si>
  <si>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</si>
  <si>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</si>
  <si>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</si>
  <si>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</si>
  <si>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</si>
  <si>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</si>
  <si>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</si>
  <si>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</si>
  <si>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</si>
  <si>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</si>
  <si>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</si>
  <si>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</si>
  <si>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</si>
  <si>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</si>
  <si>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</si>
  <si>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</si>
  <si>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</si>
  <si>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</si>
  <si>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</si>
  <si>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</si>
  <si>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</si>
  <si>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</si>
  <si>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</si>
  <si>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</si>
  <si>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</si>
  <si>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</si>
  <si>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</si>
  <si>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</si>
  <si>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</si>
  <si>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</si>
  <si>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</si>
  <si>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</si>
  <si>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</si>
  <si>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</si>
  <si>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</si>
  <si>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</si>
  <si>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</si>
  <si>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</si>
  <si>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</si>
  <si>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</si>
  <si>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</si>
  <si>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</si>
  <si>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</si>
  <si>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</si>
  <si>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</si>
  <si>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</si>
  <si>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</si>
  <si>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</si>
  <si>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</si>
  <si>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</si>
  <si>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</si>
  <si>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</si>
  <si>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</si>
  <si>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</si>
  <si>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</si>
  <si>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</si>
  <si>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</si>
  <si>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</si>
  <si>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</si>
  <si>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</si>
  <si>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</si>
  <si>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</si>
  <si>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</si>
  <si>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</si>
  <si>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</si>
  <si>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</si>
  <si>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</si>
  <si>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</si>
  <si>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</si>
  <si>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</si>
  <si>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</si>
  <si>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</si>
  <si>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</si>
  <si>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</si>
  <si>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</si>
  <si>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</si>
  <si>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</si>
  <si>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</si>
  <si>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</si>
  <si>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</si>
  <si>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</si>
  <si>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</si>
  <si>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</si>
  <si>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</si>
  <si>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</si>
  <si>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</si>
  <si>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</si>
  <si>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</si>
  <si>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</si>
  <si>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</si>
  <si>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</si>
  <si>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</si>
  <si>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</si>
  <si>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</si>
  <si>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</si>
  <si>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</si>
  <si>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PCM-20251201-00000472</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</si>
  <si>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</si>
  <si>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</si>
  <si>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</si>
  <si>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</si>
  <si>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</si>
  <si>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</si>
  <si>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</si>
  <si>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</si>
  <si>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</si>
  <si>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</si>
  <si>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</si>
  <si>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</si>
  <si>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</si>
  <si>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</si>
  <si>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</si>
  <si>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</si>
  <si>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</si>
  <si>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</si>
  <si>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</si>
  <si>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</si>
  <si>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</si>
  <si>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</si>
  <si>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</si>
  <si>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</si>
  <si>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</si>
  <si>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</si>
  <si>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</si>
  <si>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</si>
  <si>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</si>
  <si>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</si>
  <si>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</si>
  <si>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</si>
  <si>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</si>
  <si>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</si>
  <si>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</si>
  <si>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</si>
  <si>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</si>
  <si>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</si>
  <si>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</si>
  <si>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</si>
  <si>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</si>
  <si>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</si>
  <si>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</si>
  <si>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</si>
  <si>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</si>
  <si>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</si>
  <si>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</si>
  <si>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</si>
  <si>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</si>
  <si>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</si>
  <si>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</si>
  <si>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</si>
  <si>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</si>
  <si>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</si>
  <si>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</si>
  <si>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</si>
  <si>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</si>
  <si>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</si>
  <si>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</si>
  <si>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</si>
  <si>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</si>
  <si>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</si>
  <si>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</si>
  <si>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</si>
  <si>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</si>
  <si>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</si>
  <si>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</si>
  <si>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</si>
  <si>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</si>
  <si>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</si>
  <si>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</si>
  <si>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</si>
  <si>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</si>
  <si>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</si>
  <si>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</si>
  <si>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</si>
  <si>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</si>
  <si>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</si>
  <si>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</si>
  <si>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</si>
  <si>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</si>
  <si>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</si>
  <si>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</si>
  <si>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</si>
  <si>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</si>
  <si>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</si>
  <si>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t>
  </si>
  <si>
    <t>PCM-20251201-00000366</t>
  </si>
  <si>
    <t xml:space="preserve"> PCM-20250215-00000830 </t>
  </si>
  <si>
    <t>LTE site still down and  site located in aramco area access issue need special permission</t>
  </si>
  <si>
    <t>no pcm</t>
  </si>
  <si>
    <t>jed0395</t>
  </si>
  <si>
    <t>40 min</t>
  </si>
  <si>
    <t>jed0957</t>
  </si>
  <si>
    <t>60 min</t>
  </si>
  <si>
    <t>PCM-20251201-00000410</t>
  </si>
  <si>
    <t>jed2030</t>
  </si>
  <si>
    <t>70 min</t>
  </si>
  <si>
    <t>PCM-20251201-00000436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</si>
  <si>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</si>
  <si>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</si>
  <si>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</si>
  <si>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</si>
  <si>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</si>
  <si>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</si>
  <si>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</si>
  <si>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</si>
  <si>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</si>
  <si>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 EM team at site </t>
  </si>
  <si>
    <t>PCM-20251201-00000368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</si>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</sst>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6" dataDxfId="45" headerRowBorderDxfId="43" tableBorderDxfId="44" totalsRowBorderDxfId="42">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8" totalsRowShown="0" headerRowDxfId="13" tableBorderDxfId="12">
  <autoFilter ref="A1:L4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329.44943854166922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18342</v>
      </c>
      <c r="E3" s="127" t="s">
        <v>39106</v>
      </c>
      <c r="F3" s="126">
        <v>45992.367650462962</v>
      </c>
      <c r="G3" s="125">
        <f ca="1">IFERROR(NOW()-F3,"-")</f>
        <v>3.0214004633307923E-2</v>
      </c>
      <c r="H3" s="126">
        <v>45992.367627314816</v>
      </c>
      <c r="I3" s="128" t="str">
        <f>IFERROR(VLOOKUP(D3,DB!A:F,6,0),"")</f>
        <v>SCECO</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45992.397864467595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45992.397864467595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45992.397864467595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45992.397864467595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45992.397864467595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45992.397864467595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45992.397864467595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45992.397864467595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45992.397864467595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45992.397864467595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45992.397864467595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45992.397864467595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45992.397864467595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45992.397864467595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45992.397864467595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45992.397864467595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45992.397864467595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45992.397864467595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45992.397864467595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45992.397864467595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45992.397864467595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45992.397864467595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45992.397864467595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45992.397864467595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45992.397864467595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45992.397864467595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45992.397864467595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45992.397864467595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45992.397864467595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45992.397864467595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45992.397864467595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45992.397864467595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45992.397864467595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45992.397864467595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45992.397864467595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45992.397864467595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45992.397864467595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45992.397864467595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45992.397864467595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45992.397864467595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45992.397864467595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45992.397864467595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45992.397864467595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45992.397864467595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45992.397864467595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45992.397864467595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45992.397864467595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45992.397864467595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45992.397864467595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45992.397864467595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45992.397864467595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45992.397864467595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45992.397864467595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45992.397864467595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45992.397864467595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45992.397864467595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45992.397864467595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45992.397864467595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45992.397864467595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45992.397864467595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45992.397864467595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45992.397864467595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45992.397864467595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45992.397864467595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45992.397864467595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45992.397864467595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45992.397864467595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45992.397864467595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45992.397864467595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45992.397864467595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45992.397864467595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45992.397864467595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45992.397864467595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45992.397864467595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45992.397864467595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45992.397864467595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45992.397864467595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45992.397864467595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45992.397864467595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45992.397864467595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45992.397864467595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45992.397864467595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45992.397864467595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45992.397864467595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45992.397864467595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45992.397864467595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45992.397864467595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45992.397864467595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45992.397864467595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45992.397864467595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45992.397864467595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45992.397864467595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45992.397864467595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45992.397864467595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45992.397864467595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45992.397864467595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45992.397864467595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45992.397864467595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45992.397864467595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45992.397864467595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45992.397864467595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45992.397864467595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45992.397864467595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45992.397864467595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45992.397864467595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45992.397864467595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45992.397864467595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45992.397864467595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45992.397864467595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45992.397864467595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45992.397864467595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45992.397864467595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45992.397864467595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45992.397864467595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45992.397864467595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45992.397864467595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45992.397864467595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45992.397864467595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45992.397864467595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45992.397864467595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45992.397864467595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45992.397864467595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45992.397864467595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45992.397864467595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45992.397864467595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45992.397864467595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45992.397864467595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45992.397864467595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45992.397864467595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45992.397864467595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45992.397864467595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45992.397864467595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45992.397864467595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45992.397864467595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45992.397864467595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45992.397864467595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45992.397864467595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45992.397864467595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45992.397864467595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45992.397864467595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45992.397864467595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45992.397864467595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45992.397864467595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45992.397864467595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45992.397864467595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45992.397864467595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45992.397864467595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45992.397864467595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45992.397864467595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45992.397864467595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45992.397864467595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45992.397864467595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45992.397864467595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45992.397864467595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45992.397864467595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45992.397864467595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45992.397864467595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45992.397864467595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45992.397864467595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45992.397864467595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45992.397864467595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45992.397864467595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45992.397864467595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45992.397864467595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45992.397864467595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45992.397864467595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45992.397864467595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45992.397864467595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45992.397864467595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45992.397864467595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45992.397864467595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45992.397864467595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45992.397864467595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45992.397864467595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45992.397864467595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45992.397864467595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45992.397864467595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45992.397864467595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45992.397864467595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45992.397864467595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45992.397864467595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45992.397864467595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45992.397864467595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45992.397864467595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45992.397864467595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45992.397864467595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45992.397864467595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45992.397864467595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45992.397864467595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45992.397864467595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45992.397864467595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45992.397864467595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45992.397864467595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45992.397864467595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45992.397864467595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45992.397864467595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45992.397864467595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45992.397864467595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45992.397864467595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45992.397864467595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45992.397864467595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45992.397864467595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45992.397864467595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45992.397864467595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45992.397864467595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45992.397864467595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45992.397864467595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45992.397864467595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45992.397864467595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45992.397864467595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45992.397864467595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45992.397864467595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45992.397864467595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45992.397864467595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45992.397864467595</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3EE60278-3B9B-401A-95C5-BD82D5955C35}"/>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167.39802650463389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8.0104454861138947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0.1257232638890855</v>
      </c>
      <c r="H5" s="100">
        <v>45992.2658912037</v>
      </c>
      <c r="I5" s="18" t="str">
        <f>IFERROR(VLOOKUP(D5,DB!A:F,6,0),"")</f>
        <v>SCECO</v>
      </c>
      <c r="J5" s="18" t="str">
        <f>IFERROR(VLOOKUP(D5,DB!A:G,7,0),"")</f>
        <v>Vandalized</v>
      </c>
      <c r="K5" s="58"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6.1973263895197306E-2</v>
      </c>
      <c r="H6" s="100">
        <v>45992.326863425929</v>
      </c>
      <c r="I6" s="18" t="str">
        <f>IFERROR(VLOOKUP(D6,DB!A:F,6,0),"")</f>
        <v>SCECO</v>
      </c>
      <c r="J6" s="18" t="str">
        <f>IFERROR(VLOOKUP(D6,DB!A:G,7,0),"")</f>
        <v>Dead</v>
      </c>
      <c r="K6" s="58"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45992.397864467595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45992.397864467595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45992.397864467595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45992.397864467595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45992.397864467595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45992.397864467595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45992.397864467595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45992.397864467595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45992.397864467595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45992.397864467595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45992.397864467595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45992.397864467595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45992.397864467595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45992.397864467595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45992.397864467595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45992.397864467595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45992.397864467595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45992.397864467595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45992.397864467595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45992.397864467595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45992.397864467595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45992.397864467595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45992.397864467595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45992.397864467595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45992.397864467595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45992.397864467595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45992.397864467595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45992.397864467595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45992.397864467595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45992.397864467595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45992.397864467595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45992.397864467595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45992.397864467595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45992.397864467595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45992.397864467595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45992.397864467595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45992.397864467595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45992.397864467595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45992.397864467595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45992.397864467595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45992.397864467595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45992.397864467595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45992.397864467595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45992.397864467595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45992.397864467595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45992.397864467595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45992.397864467595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45992.397864467595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45992.397864467595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45992.397864467595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45992.397864467595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45992.397864467595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45992.397864467595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45992.397864467595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45992.397864467595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45992.397864467595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45992.397864467595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45992.397864467595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45992.397864467595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45992.397864467595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45992.397864467595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45992.397864467595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45992.397864467595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45992.397864467595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45992.397864467595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45992.397864467595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45992.397864467595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45992.397864467595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45992.397864467595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45992.397864467595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45992.397864467595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45992.397864467595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45992.397864467595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45992.397864467595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45992.397864467595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45992.397864467595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45992.397864467595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45992.397864467595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45992.397864467595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45992.397864467595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45992.397864467595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45992.397864467595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45992.397864467595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45992.397864467595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45992.397864467595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45992.397864467595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45992.397864467595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45992.397864467595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45992.397864467595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45992.397864467595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45992.397864467595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45992.397864467595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45992.397864467595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45992.397864467595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45992.397864467595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45992.397864467595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45992.397864467595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45992.397864467595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45992.397864467595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45992.397864467595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45992.397864467595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45992.397864467595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45992.397864467595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45992.397864467595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45992.397864467595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45992.397864467595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45992.397864467595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45992.397864467595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45992.397864467595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45992.397864467595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45992.397864467595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45992.397864467595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45992.397864467595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45992.397864467595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45992.397864467595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45992.397864467595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45992.397864467595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45992.397864467595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45992.397864467595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45992.397864467595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45992.397864467595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45992.397864467595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45992.397864467595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45992.397864467595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45992.397864467595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45992.397864467595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45992.397864467595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45992.397864467595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45992.397864467595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45992.397864467595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45992.397864467595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45992.397864467595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45992.397864467595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45992.397864467595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45992.397864467595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45992.397864467595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45992.397864467595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45992.397864467595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45992.397864467595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45992.397864467595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45992.397864467595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45992.397864467595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45992.397864467595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45992.397864467595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45992.397864467595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45992.397864467595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45992.397864467595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45992.397864467595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45992.397864467595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45992.397864467595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45992.397864467595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45992.397864467595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45992.397864467595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45992.397864467595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45992.397864467595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45992.397864467595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45992.397864467595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45992.397864467595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45992.397864467595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45992.397864467595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45992.397864467595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45992.397864467595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45992.397864467595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45992.397864467595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45992.397864467595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45992.397864467595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45992.397864467595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45992.397864467595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45992.397864467595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45992.397864467595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45992.397864467595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45992.397864467595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45992.397864467595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45992.397864467595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45992.397864467595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45992.397864467595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45992.397864467595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45992.397864467595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45992.397864467595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45992.397864467595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45992.397864467595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45992.397864467595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45992.397864467595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45992.397864467595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45992.397864467595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45992.397864467595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45992.397864467595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45992.397864467595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45992.397864467595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45992.397864467595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45992.397864467595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45992.397864467595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45992.397864467595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45992.397864467595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45992.397864467595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45992.397864467595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45992.397864467595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45992.397864467595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45992.397864467595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45992.397864467595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45992.397864467595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45992.397864467595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45992.397864467595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45992.397864467595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45992.397864467595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45992.397864467595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45992.397864467595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45992.397864467595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45992.397864467595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45992.397864467595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45992.397864467595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45992.397864467595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45992.397864467595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45992.397864467595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45992.397864467595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45992.397864467595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45992.397864467595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45992.397864467595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45992.397864467595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45992.397864467595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45992.397864467595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45992.397864467595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45992.397864467595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45992.397864467595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45992.397864467595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45992.397864467595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45992.397864467595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45992.397864467595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45992.397864467595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45992.397864467595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45992.397864467595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45992.397864467595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45992.397864467595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45992.397864467595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45992.397864467595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45992.397864467595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45992.397864467595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45992.397864467595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45992.397864467595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45992.397864467595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45992.397864467595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45992.397864467595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45992.397864467595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45992.397864467595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45992.397864467595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45992.397864467595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45992.397864467595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45992.397864467595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45992.397864467595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45992.397864467595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45992.397864467595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45992.397864467595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45992.397864467595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45992.397864467595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45992.397864467595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45992.397864467595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45992.397864467595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45992.397864467595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45992.397864467595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45992.397864467595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45992.397864467595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45992.397864467595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45992.397864467595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45992.397864467595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45992.397864467595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45992.397864467595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45992.397864467595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45992.397864467595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45992.397864467595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45992.397864467595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45992.397864467595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45992.397864467595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45992.397864467595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45992.397864467595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45992.397864467595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45992.397864467595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45992.397864467595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45992.397864467595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45992.397864467595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45992.397864467595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45992.397864467595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45992.397864467595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45992.397864467595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45992.397864467595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45992.397864467595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45992.397864467595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45992.397864467595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45992.397864467595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45992.397864467595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45992.397864467595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45992.397864467595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45992.397864467595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45992.397864467595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45992.397864467595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45992.397864467595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45992.397864467595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45992.397864467595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45992.397864467595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45992.397864467595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45992.397864467595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45992.397864467595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45992.397864467595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45992.397864467595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45992.397864467595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45992.397864467595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45992.397864467595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45992.397864467595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45992.397864467595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45992.397864467595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45992.397864467595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45992.397864467595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45992.397864467595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45992.397864467595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45992.397864467595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45992.397864467595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45992.397864467595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45992.397864467595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45992.397864467595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45992.397864467595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45992.397864467595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45992.397864467595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45992.397864467595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45992.397864467595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45992.397864467595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45992.397864467595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45992.397864467595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45992.397864467595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45992.397864467595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45992.397864467595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45992.397864467595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45992.397864467595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45992.397864467595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45992.397864467595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45992.397864467595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45992.397864467595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45992.397864467595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45992.397864467595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45992.397864467595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45992.397864467595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45992.397864467595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45992.397864467595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45992.397864467595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45992.397864467595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45992.397864467595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45992.397864467595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45992.397864467595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45992.397864467595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45992.397864467595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45992.397864467595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45992.397864467595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45992.397864467595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45992.397864467595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45992.397864467595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45992.397864467595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45992.397864467595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45992.397864467595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45992.397864467595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45992.397864467595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45992.397864467595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45992.397864467595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45992.397864467595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45992.397864467595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45992.397864467595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45992.397864467595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45992.397864467595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45992.397864467595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45992.397864467595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45992.397864467595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45992.397864467595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45992.397864467595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45992.397864467595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45992.397864467595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45992.397864467595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45992.397864467595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45992.397864467595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45992.397864467595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45992.397864467595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45992.397864467595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45992.397864467595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45992.397864467595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45992.397864467595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45992.397864467595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45992.397864467595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45992.397864467595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45992.397864467595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45992.397864467595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45992.397864467595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45992.397864467595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45992.397864467595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45992.397864467595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45992.397864467595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45992.397864467595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45992.397864467595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45992.397864467595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45992.397864467595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45992.397864467595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45992.397864467595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45992.397864467595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45992.397864467595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45992.397864467595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45992.397864467595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45992.397864467595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45992.397864467595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45992.397864467595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45992.397864467595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45992.397864467595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45992.397864467595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45992.397864467595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45992.397864467595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45992.397864467595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45992.397864467595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45992.397864467595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45992.397864467595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45992.397864467595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45992.397864467595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45992.397864467595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45992.397864467595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45992.397864467595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45992.397864467595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45992.397864467595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45992.397864467595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45992.397864467595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45992.397864467595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45992.397864467595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45992.397864467595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45992.397864467595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45992.397864467595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45992.397864467595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45992.397864467595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45992.397864467595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45992.397864467595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45992.397864467595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45992.397864467595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45992.397864467595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45992.397864467595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45992.397864467595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45992.397864467595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45992.397864467595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45992.397864467595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45992.397864467595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45992.397864467595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45992.397864467595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45992.397864467595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45992.397864467595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45992.397864467595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45992.397864467595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45992.397864467595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45992.397864467595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45992.397864467595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45992.397864467595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45992.397864467595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45992.397864467595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45992.397864467595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45992.397864467595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45992.397864467595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45992.397864467595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45992.397864467595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45992.397864467595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45992.397864467595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45992.397864467595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45992.397864467595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45992.397864467595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45992.397864467595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45992.397864467595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45992.397864467595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45992.397864467595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45992.397864467595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45992.397864467595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45992.397864467595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45992.397864467595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45992.397864467595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45992.397864467595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45992.397864467595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45992.397864467595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45992.397864467595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45992.397864467595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45992.397864467595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45992.397864467595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45992.397864467595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45992.397864467595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45992.397864467595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45992.397864467595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45992.397864467595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45992.397864467595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45992.397864467595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45992.397864467595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45992.397864467595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45992.397864467595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45992.397864467595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45992.397864467595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45992.397864467595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45992.397864467595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45992.397864467595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45992.397864467595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45992.397864467595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45992.397864467595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45992.397864467595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45992.397864467595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45992.397864467595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45992.397864467595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45992.397864467595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45992.397864467595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45992.397864467595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45992.397864467595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45992.397864467595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45992.397864467595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45992.397864467595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45992.397864467595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45992.397864467595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45992.397864467595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45992.397864467595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45992.397864467595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45992.397864467595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45992.397864467595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45992.397864467595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45992.397864467595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45992.397864467595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45992.397864467595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45992.397864467595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45992.397864467595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45992.397864467595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45992.397864467595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45992.397864467595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45992.397864467595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45992.397864467595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45992.397864467595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45992.397864467595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45992.397864467595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45992.397864467595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45992.397864467595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45992.397864467595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45992.397864467595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45992.397864467595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45992.397864467595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45992.397864467595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45992.397864467595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45992.397864467595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45992.397864467595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45992.397864467595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45992.397864467595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45992.397864467595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45992.397864467595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45992.397864467595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45992.397864467595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45992.397864467595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45992.397864467595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45992.397864467595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45992.397864467595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45992.397864467595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45992.397864467595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45992.397864467595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45992.397864467595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45992.397864467595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45992.397864467595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45992.397864467595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45992.397864467595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45992.397864467595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45992.397864467595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45992.397864467595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45992.397864467595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45992.397864467595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45992.397864467595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45992.397864467595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45992.397864467595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45992.397864467595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45992.397864467595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45992.397864467595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45992.397864467595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45992.397864467595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45992.397864467595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45992.397864467595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45992.397864467595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45992.397864467595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45992.397864467595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45992.397864467595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45992.397864467595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45992.397864467595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45992.397864467595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45992.397864467595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45992.397864467595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45992.397864467595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45992.397864467595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45992.397864467595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45992.397864467595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45992.397864467595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45992.397864467595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45992.397864467595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45992.397864467595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45992.397864467595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45992.397864467595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45992.397864467595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45992.397864467595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45992.397864467595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45992.397864467595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45992.397864467595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45992.397864467595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45992.397864467595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45992.397864467595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45992.397864467595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45992.397864467595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45992.397864467595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45992.397864467595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45992.397864467595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45992.397864467595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45992.397864467595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45992.397864467595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45992.397864467595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45992.397864467595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45992.397864467595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45992.397864467595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45992.397864467595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45992.397864467595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45992.397864467595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45992.397864467595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45992.397864467595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45992.397864467595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45992.397864467595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45992.397864467595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45992.397864467595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45992.397864467595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45992.397864467595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45992.397864467595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45992.397864467595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45992.397864467595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45992.397864467595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45992.397864467595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45992.397864467595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45992.397864467595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45992.397864467595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45992.397864467595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45992.397864467595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45992.397864467595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45992.397864467595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45992.397864467595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45992.397864467595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45992.397864467595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45992.397864467595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45992.397864467595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45992.397864467595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45992.397864467595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45992.397864467595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45992.397864467595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45992.397864467595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45992.397864467595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45992.397864467595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45992.397864467595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45992.397864467595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45992.397864467595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45992.397864467595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45992.397864467595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45992.397864467595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45992.397864467595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45992.397864467595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45992.397864467595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45992.397864467595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45992.397864467595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45992.397864467595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45992.397864467595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45992.397864467595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45992.397864467595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45992.397864467595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45992.397864467595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45992.397864467595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45992.397864467595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45992.397864467595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45992.397864467595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45992.397864467595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45992.397864467595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45992.397864467595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45992.397864467595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45992.397864467595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45992.397864467595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45992.397864467595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45992.397864467595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45992.397864467595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45992.397864467595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45992.397864467595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45992.397864467595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45992.397864467595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45992.397864467595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45992.397864467595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45992.397864467595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45992.397864467595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45992.397864467595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45992.397864467595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45992.397864467595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45992.397864467595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45992.397864467595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45992.397864467595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45992.397864467595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45992.397864467595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45992.397864467595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45992.397864467595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45992.397864467595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45992.397864467595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45992.397864467595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45992.397864467595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45992.397864467595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45992.397864467595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45992.397864467595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45992.397864467595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45992.397864467595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45992.397864467595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45992.397864467595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45992.397864467595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45992.397864467595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45992.397864467595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45992.397864467595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45992.397864467595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45992.397864467595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45992.397864467595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45992.397864467595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45992.397864467595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45992.397864467595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45992.397864467595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45992.397864467595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45992.397864467595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45992.397864467595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45992.397864467595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45992.397864467595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45992.397864467595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45992.397864467595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45992.397864467595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45992.397864467595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45992.397864467595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45992.397864467595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45992.397864467595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45992.397864467595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45992.397864467595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45992.397864467595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45992.397864467595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45992.397864467595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45992.397864467595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45992.397864467595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45992.397864467595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45992.397864467595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45992.397864467595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45992.397864467595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45992.397864467595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45992.397864467595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45992.397864467595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45992.397864467595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45992.397864467595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45992.397864467595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45992.397864467595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45992.397864467595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45992.397864467595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45992.397864467595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45992.397864467595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45992.397864467595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45992.397864467595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45992.397864467595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45992.397864467595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45992.397864467595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45992.397864467595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45992.397864467595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45992.397864467595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45992.397864467595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45992.397864467595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45992.397864467595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45992.397864467595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45992.397864467595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45992.397864467595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45992.397864467595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45992.397864467595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45992.397864467595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45992.397864467595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45992.397864467595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45992.397864467595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45992.397864467595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45992.397864467595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45992.397864467595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45992.397864467595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45992.397864467595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45992.397864467595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45992.397864467595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45992.397864467595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45992.397864467595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45992.397864467595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45992.397864467595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45992.397864467595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45992.397864467595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45992.397864467595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45992.397864467595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45992.397864467595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45992.397864467595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45992.397864467595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45992.397864467595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45992.397864467595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45992.397864467595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45992.397864467595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45992.397864467595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45992.397864467595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45992.397864467595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45992.397864467595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45992.397864467595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45992.397864467595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45992.397864467595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45992.397864467595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45992.397864467595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45992.397864467595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45992.397864467595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45992.397864467595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45992.397864467595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45992.397864467595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45992.397864467595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45992.397864467595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45992.397864467595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45992.397864467595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45992.397864467595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45992.397864467595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45992.397864467595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45992.397864467595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45992.397864467595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45992.397864467595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45992.397864467595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45992.397864467595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45992.397864467595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45992.397864467595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45992.397864467595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45992.397864467595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45992.397864467595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45992.397864467595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45992.397864467595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45992.397864467595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45992.397864467595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45992.397864467595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45992.397864467595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45992.397864467595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45992.397864467595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45992.397864467595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45992.397864467595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45992.397864467595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45992.397864467595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45992.397864467595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45992.397864467595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45992.397864467595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45992.397864467595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45992.397864467595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45992.397864467595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45992.397864467595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45992.397864467595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45992.397864467595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45992.397864467595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45992.397864467595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45992.397864467595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45992.397864467595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45992.397864467595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45992.397864467595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45992.397864467595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45992.397864467595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45992.397864467595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45992.397864467595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45992.397864467595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45992.397864467595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45992.397864467595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45992.397864467595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45992.397864467595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45992.397864467595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45992.397864467595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45992.397864467595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45992.397864467595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45992.397864467595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45992.397864467595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45992.397864467595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45992.397864467595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45992.397864467595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45992.397864467595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45992.397864467595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45992.397864467595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45992.397864467595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45992.397864467595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45992.397864467595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45992.397864467595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45992.397864467595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45992.397864467595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45992.397864467595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45992.397864467595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45992.397864467595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45992.397864467595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45992.397864467595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45992.397864467595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45992.397864467595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45992.397864467595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45992.397864467595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45992.397864467595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45992.397864467595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45992.397864467595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45992.397864467595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45992.397864467595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45992.397864467595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45992.397864467595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45992.397864467595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45992.397864467595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45992.397864467595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45992.397864467595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45992.397864467595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45992.397864467595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45992.397864467595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45992.397864467595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45992.397864467595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45992.397864467595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45992.397864467595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45992.397864467595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45992.397864467595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45992.397864467595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45992.397864467595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45992.397864467595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45992.397864467595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45992.397864467595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45992.397864467595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45992.397864467595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45992.397864467595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45992.397864467595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45992.397864467595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45992.397864467595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45992.397864467595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45992.397864467595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45992.397864467595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45992.397864467595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45992.397864467595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45992.397864467595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45992.397864467595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45992.397864467595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45992.397864467595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45992.397864467595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45992.397864467595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45992.397864467595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45992.397864467595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45992.397864467595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45992.397864467595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45992.397864467595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45992.397864467595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45992.397864467595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45992.397864467595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45992.397864467595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45992.397864467595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45992.397864467595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45992.397864467595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45992.397864467595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45992.397864467595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45992.397864467595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45992.397864467595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45992.397864467595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45992.397864467595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45992.397864467595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45992.397864467595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45992.397864467595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45992.397864467595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45992.397864467595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45992.397864467595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45992.397864467595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45992.397864467595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45992.397864467595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45992.397864467595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45992.397864467595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45992.397864467595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45992.397864467595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45992.397864467595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45992.397864467595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45992.397864467595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45992.397864467595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45992.397864467595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45992.397864467595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45992.397864467595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45992.397864467595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45992.397864467595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45992.397864467595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45992.397864467595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45992.397864467595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45992.397864467595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45992.397864467595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45992.397864467595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45992.397864467595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45992.397864467595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45992.397864467595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45992.397864467595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45992.397864467595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45992.397864467595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45992.397864467595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45992.397864467595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45992.397864467595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45992.397864467595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45992.397864467595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45992.397864467595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45992.397864467595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45992.397864467595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45992.397864467595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45992.397864467595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45992.397864467595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45992.397864467595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45992.397864467595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45992.397864467595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45992.397864467595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45992.397864467595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D28" sqref="D2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288.91714687499916</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1</v>
      </c>
      <c r="D3" s="88" t="s">
        <v>39200</v>
      </c>
      <c r="E3" s="91" t="s">
        <v>39106</v>
      </c>
      <c r="F3" s="92"/>
      <c r="G3" s="93">
        <f t="shared" ref="G3:G25" ca="1" si="0">IFERROR(NOW()-F3,"")</f>
        <v>45992.397864467595</v>
      </c>
      <c r="H3" s="92">
        <v>45992.318518518521</v>
      </c>
      <c r="I3" s="110" t="str">
        <f>IFERROR(VLOOKUP(D3,DB!A:F,6,0),"")</f>
        <v>SCECO</v>
      </c>
      <c r="J3" s="110" t="str">
        <f>IFERROR(VLOOKUP(D3,DB!A:G,7,0),"")</f>
        <v>Dead</v>
      </c>
      <c r="K3" s="94" t="s">
        <v>39201</v>
      </c>
      <c r="L3" s="88" t="str">
        <f>IFERROR(VLOOKUP(D3,DB!A:I,9,0),"")</f>
        <v>Latis</v>
      </c>
    </row>
    <row r="4" spans="1:16" ht="15" customHeight="1">
      <c r="A4" s="110" t="s">
        <v>39199</v>
      </c>
      <c r="B4" s="110" t="str">
        <f>IFERROR(VLOOKUP(D4,DB!A:K,11,0),"")</f>
        <v>R4</v>
      </c>
      <c r="C4" s="90">
        <v>3</v>
      </c>
      <c r="D4" s="88" t="s">
        <v>39202</v>
      </c>
      <c r="E4" s="91" t="s">
        <v>39106</v>
      </c>
      <c r="F4" s="92"/>
      <c r="G4" s="93">
        <f t="shared" ca="1" si="0"/>
        <v>45992.397864467595</v>
      </c>
      <c r="H4" s="92">
        <v>45992.329687500001</v>
      </c>
      <c r="I4" s="110" t="str">
        <f>IFERROR(VLOOKUP(D4,DB!A:F,6,0),"")</f>
        <v>SCECO</v>
      </c>
      <c r="J4" s="110" t="str">
        <f>IFERROR(VLOOKUP(D4,DB!A:G,7,0),"")</f>
        <v>Dead</v>
      </c>
      <c r="K4" s="94" t="s">
        <v>39203</v>
      </c>
      <c r="L4" s="88" t="str">
        <f>IFERROR(VLOOKUP(D4,DB!A:I,9,0),"")</f>
        <v>Latis</v>
      </c>
    </row>
    <row r="5" spans="1:16" ht="15" customHeight="1">
      <c r="A5" s="110" t="s">
        <v>39204</v>
      </c>
      <c r="B5" s="110" t="str">
        <f>IFERROR(VLOOKUP(D5,DB!A:K,11,0),"")</f>
        <v>R4</v>
      </c>
      <c r="C5" s="90">
        <v>3</v>
      </c>
      <c r="D5" s="88" t="s">
        <v>39205</v>
      </c>
      <c r="E5" s="91" t="s">
        <v>39106</v>
      </c>
      <c r="F5" s="92">
        <v>45992.347222222219</v>
      </c>
      <c r="G5" s="93">
        <f t="shared" ca="1" si="0"/>
        <v>5.0642245376366191E-2</v>
      </c>
      <c r="H5" s="92">
        <v>45992.337719907409</v>
      </c>
      <c r="I5" s="110" t="str">
        <f>IFERROR(VLOOKUP(D5,DB!A:F,6,0),"")</f>
        <v>SCECO</v>
      </c>
      <c r="J5" s="110" t="str">
        <f>IFERROR(VLOOKUP(D5,DB!A:G,7,0),"")</f>
        <v>Dead</v>
      </c>
      <c r="K5" s="94" t="s">
        <v>39206</v>
      </c>
      <c r="L5" s="88" t="str">
        <f>IFERROR(VLOOKUP(D5,DB!A:I,9,0),"")</f>
        <v>Latis</v>
      </c>
    </row>
    <row r="6" spans="1:16" ht="15" customHeight="1">
      <c r="A6" s="110" t="s">
        <v>39207</v>
      </c>
      <c r="B6" s="110" t="str">
        <f>IFERROR(VLOOKUP(D6,DB!A:K,11,0),"")</f>
        <v>R4</v>
      </c>
      <c r="C6" s="90">
        <v>2</v>
      </c>
      <c r="D6" s="88" t="s">
        <v>34729</v>
      </c>
      <c r="E6" s="91" t="s">
        <v>39106</v>
      </c>
      <c r="F6" s="92">
        <v>45992.354861111111</v>
      </c>
      <c r="G6" s="93">
        <f t="shared" ca="1" si="0"/>
        <v>4.3003356484405231E-2</v>
      </c>
      <c r="H6" s="92">
        <v>45992.3440625</v>
      </c>
      <c r="I6" s="110" t="str">
        <f>IFERROR(VLOOKUP(D6,DB!A:F,6,0),"")</f>
        <v>SCECO</v>
      </c>
      <c r="J6" s="110" t="str">
        <f>IFERROR(VLOOKUP(D6,DB!A:G,7,0),"")</f>
        <v>Vandalized</v>
      </c>
      <c r="K6" s="94" t="s">
        <v>39206</v>
      </c>
      <c r="L6" s="88" t="str">
        <f>IFERROR(VLOOKUP(D6,DB!A:I,9,0),"")</f>
        <v>Latis</v>
      </c>
    </row>
    <row r="7" spans="1:16" ht="15" customHeight="1">
      <c r="A7" s="110"/>
      <c r="B7" s="110" t="str">
        <f>IFERROR(VLOOKUP(D7,DB!A:K,11,0),"")</f>
        <v/>
      </c>
      <c r="C7" s="90"/>
      <c r="D7" s="88"/>
      <c r="E7" s="91"/>
      <c r="F7" s="92"/>
      <c r="G7" s="93">
        <f t="shared" ca="1" si="0"/>
        <v>45992.397864467595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45992.397864467595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45992.397864467595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45992.397864467595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45992.397864467595</v>
      </c>
      <c r="H11" s="92"/>
      <c r="I11" s="110" t="str">
        <f>IFERROR(VLOOKUP(D11,DB!A:F,6,0),"")</f>
        <v/>
      </c>
      <c r="J11" s="110" t="str">
        <f>IFERROR(VLOOKUP(D11,DB!A:G,7,0),"")</f>
        <v/>
      </c>
      <c r="K11" s="94"/>
      <c r="L11" s="88" t="str">
        <f>IFERROR(VLOOKUP(D11,DB!A:I,9,0),"")</f>
        <v/>
      </c>
    </row>
    <row r="12" spans="1:16" ht="15" customHeight="1">
      <c r="A12" s="110"/>
      <c r="B12" s="110" t="str">
        <f>IFERROR(VLOOKUP(D13,DB!A:K,11,0),"")</f>
        <v/>
      </c>
      <c r="C12" s="90"/>
      <c r="D12" s="88"/>
      <c r="E12" s="91"/>
      <c r="F12" s="92"/>
      <c r="G12" s="93">
        <f t="shared" ca="1" si="0"/>
        <v>45992.397864467595</v>
      </c>
      <c r="H12" s="92"/>
      <c r="I12" s="110" t="str">
        <f>IFERROR(VLOOKUP(D13,DB!A:F,6,0),"")</f>
        <v/>
      </c>
      <c r="J12" s="110" t="str">
        <f>IFERROR(VLOOKUP(D13,DB!A:G,7,0),"")</f>
        <v/>
      </c>
      <c r="K12" s="94"/>
      <c r="L12" s="88" t="str">
        <f>IFERROR(VLOOKUP(D13,DB!A:I,9,0),"")</f>
        <v/>
      </c>
    </row>
    <row r="13" spans="1:16" ht="15" customHeight="1">
      <c r="A13" s="110"/>
      <c r="B13" s="110" t="str">
        <f>IFERROR(VLOOKUP(#REF!,DB!A:K,11,0),"")</f>
        <v/>
      </c>
      <c r="C13" s="90"/>
      <c r="D13" s="88"/>
      <c r="E13" s="91"/>
      <c r="F13" s="92"/>
      <c r="G13" s="93">
        <f t="shared" ca="1" si="0"/>
        <v>45992.397864467595</v>
      </c>
      <c r="H13" s="92"/>
      <c r="I13" s="110" t="str">
        <f>IFERROR(VLOOKUP(#REF!,DB!A:F,6,0),"")</f>
        <v/>
      </c>
      <c r="J13" s="110" t="str">
        <f>IFERROR(VLOOKUP(#REF!,DB!A:G,7,0),"")</f>
        <v/>
      </c>
      <c r="K13" s="94"/>
      <c r="L13" s="88" t="str">
        <f>IFERROR(VLOOKUP(#REF!,DB!A:I,9,0),"")</f>
        <v/>
      </c>
    </row>
    <row r="14" spans="1:16" ht="15" customHeight="1">
      <c r="A14" s="110"/>
      <c r="B14" s="110" t="str">
        <f>IFERROR(VLOOKUP(D14,DB!A:K,11,0),"")</f>
        <v/>
      </c>
      <c r="C14" s="90"/>
      <c r="D14" s="88"/>
      <c r="E14" s="91"/>
      <c r="F14" s="92"/>
      <c r="G14" s="93">
        <f t="shared" ca="1" si="0"/>
        <v>45992.397864467595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45992.397864467595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45992.397864467595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45992.397864467595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45992.397864467595</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150"/>
      <c r="E19" s="91"/>
      <c r="F19" s="92"/>
      <c r="G19" s="93">
        <f t="shared" ca="1" si="0"/>
        <v>45992.397864467595</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45992.397864467595</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45992.397864467595</v>
      </c>
      <c r="H21" s="92"/>
      <c r="I21" s="110" t="str">
        <f>IFERROR(VLOOKUP(D21,DB!A:F,6,0),"")</f>
        <v/>
      </c>
      <c r="J21" s="110" t="str">
        <f>IFERROR(VLOOKUP(D21,DB!A:G,7,0),"")</f>
        <v/>
      </c>
      <c r="K21" s="94"/>
      <c r="L21" s="88" t="str">
        <f>IFERROR(VLOOKUP(D21,DB!A:I,9,0),"")</f>
        <v/>
      </c>
    </row>
    <row r="22" spans="1:12" ht="15" customHeight="1">
      <c r="A22" s="110"/>
      <c r="B22" s="110" t="str">
        <f>IFERROR(VLOOKUP(D22,DB!A:K,11,0),"")</f>
        <v>R4</v>
      </c>
      <c r="C22" s="90"/>
      <c r="D22" s="155" t="s">
        <v>34966</v>
      </c>
      <c r="E22" s="91"/>
      <c r="F22" s="92"/>
      <c r="G22" s="93">
        <f t="shared" ca="1" si="0"/>
        <v>45992.397864467595</v>
      </c>
      <c r="H22" s="92"/>
      <c r="I22" s="110" t="str">
        <f>IFERROR(VLOOKUP(D22,DB!A:F,6,0),"")</f>
        <v>SCECO+STB</v>
      </c>
      <c r="J22" s="110" t="str">
        <f>IFERROR(VLOOKUP(D22,DB!A:G,7,0),"")</f>
        <v>Good</v>
      </c>
      <c r="K22" s="94"/>
      <c r="L22" s="88" t="str">
        <f>IFERROR(VLOOKUP(D22,DB!A:I,9,0),"")</f>
        <v>Latis</v>
      </c>
    </row>
    <row r="23" spans="1:12" ht="15" customHeight="1">
      <c r="A23" s="110"/>
      <c r="B23" s="110" t="str">
        <f>IFERROR(VLOOKUP(D23,DB!A:K,11,0),"")</f>
        <v/>
      </c>
      <c r="C23" s="90"/>
      <c r="D23" s="88"/>
      <c r="E23" s="91"/>
      <c r="F23" s="92"/>
      <c r="G23" s="93">
        <f t="shared" ca="1" si="0"/>
        <v>45992.397864467595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45992.397864467595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45992.397864467595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45992.397864467595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45992.397864467595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45992.397864467595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45992.397864467595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45992.397864467595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45992.397864467595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45992.397864467595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45992.397864467595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45992.397864467595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45992.397864467595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45992.397864467595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45992.397864467595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45992.397864467595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45992.397864467595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45992.397864467595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45992.397864467595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45992.397864467595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45992.397864467595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45992.397864467595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45992.397864467595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45992.397864467595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45992.397864467595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45992.397864467595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45992.397864467595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45992.397864467595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45992.397864467595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45992.397864467595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45992.397864467595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45992.397864467595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45992.397864467595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45992.397864467595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45992.397864467595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45992.397864467595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45992.397864467595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45992.397864467595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45992.397864467595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45992.397864467595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45992.397864467595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45992.397864467595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45992.397864467595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45992.397864467595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45992.397864467595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45992.397864467595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45992.397864467595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45992.397864467595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45992.397864467595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45992.397864467595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45992.397864467595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45992.397864467595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45992.397864467595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45992.397864467595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45992.397864467595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45992.397864467595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45992.397864467595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45992.397864467595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45992.397864467595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45992.397864467595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45992.397864467595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45992.397864467595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45992.397864467595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45992.397864467595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45992.397864467595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45992.397864467595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45992.397864467595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45992.397864467595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45992.397864467595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45992.397864467595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45992.397864467595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45992.397864467595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45992.397864467595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45992.397864467595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45992.397864467595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45992.397864467595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45992.397864467595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45992.397864467595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45992.397864467595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45992.397864467595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45992.397864467595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45992.397864467595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45992.397864467595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45992.397864467595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45992.397864467595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45992.397864467595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45992.397864467595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45992.397864467595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45992.397864467595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45992.397864467595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45992.397864467595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45992.397864467595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45992.397864467595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45992.397864467595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45992.397864467595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45992.397864467595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45992.397864467595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45992.397864467595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45992.397864467595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45992.397864467595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45992.397864467595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45992.397864467595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45992.397864467595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45992.397864467595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45992.397864467595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45992.397864467595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45992.397864467595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45992.397864467595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45992.397864467595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45992.397864467595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45992.397864467595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45992.397864467595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45992.397864467595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45992.397864467595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45992.397864467595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45992.397864467595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45992.397864467595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45992.397864467595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45992.397864467595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45992.397864467595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45992.397864467595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45992.397864467595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45992.397864467595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45992.397864467595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45992.397864467595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45992.397864467595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45992.397864467595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45992.397864467595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45992.397864467595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45992.397864467595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45992.397864467595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45992.397864467595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45992.397864467595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45992.397864467595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45992.397864467595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45992.397864467595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45992.397864467595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45992.397864467595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45992.397864467595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45992.397864467595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45992.397864467595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45992.397864467595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45992.397864467595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45992.397864467595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45992.397864467595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45992.397864467595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45992.397864467595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45992.397864467595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45992.397864467595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45992.397864467595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45992.397864467595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45992.397864467595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45992.397864467595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45992.397864467595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45992.397864467595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45992.397864467595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45992.397864467595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45992.397864467595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45992.397864467595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45992.397864467595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45992.397864467595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45992.397864467595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45992.397864467595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45992.397864467595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45992.397864467595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45992.397864467595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45992.397864467595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45992.397864467595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45992.397864467595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45992.397864467595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45992.397864467595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45992.397864467595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45992.397864467595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45992.397864467595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45992.397864467595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45992.397864467595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45992.397864467595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45992.397864467595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45992.397864467595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45992.397864467595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45992.397864467595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45992.397864467595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45992.397864467595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45992.397864467595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45992.397864467595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45992.397864467595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45992.397864467595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45992.397864467595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45992.397864467595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45992.397864467595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45992.397864467595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45992.397864467595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45992.397864467595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45992.397864467595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45992.397864467595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63" ca="1" si="4">IFERROR(NOW()-F218,"")</f>
        <v>45992.397864467595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45992.397864467595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45992.397864467595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45992.397864467595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45992.397864467595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45992.397864467595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45992.397864467595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45992.397864467595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45992.397864467595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45992.397864467595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45992.397864467595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45992.397864467595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45992.397864467595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45992.397864467595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45992.397864467595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45992.397864467595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45992.397864467595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45992.397864467595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45992.397864467595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45992.397864467595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45992.397864467595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45992.397864467595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45992.397864467595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45992.397864467595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45992.397864467595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45992.397864467595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45992.397864467595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45992.397864467595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45992.397864467595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45992.397864467595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45992.397864467595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45992.397864467595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45992.397864467595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45992.397864467595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45992.397864467595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45992.397864467595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45992.397864467595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45992.397864467595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45992.397864467595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45992.397864467595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45992.397864467595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45992.397864467595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45992.397864467595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45992.397864467595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45992.397864467595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45992.397864467595</v>
      </c>
      <c r="H263" s="92"/>
      <c r="I263" s="110" t="str">
        <f>IFERROR(VLOOKUP(D263,DB!A:F,6,0),"")</f>
        <v/>
      </c>
      <c r="J263" s="110" t="str">
        <f>IFERROR(VLOOKUP(D263,DB!A:G,7,0),"")</f>
        <v/>
      </c>
      <c r="K263" s="94"/>
      <c r="L263" s="88" t="str">
        <f>IFERROR(VLOOKUP(D263,DB!A:I,9,0),"")</f>
        <v/>
      </c>
    </row>
  </sheetData>
  <dataValidations count="2">
    <dataValidation allowBlank="1" showInputMessage="1" showErrorMessage="1" sqref="E1" xr:uid="{A4F81451-56CC-4543-9497-104C4E44EE4B}"/>
    <dataValidation type="list" allowBlank="1" showInputMessage="1" showErrorMessage="1" sqref="E2:E2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100.56580428240704</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39187</v>
      </c>
      <c r="F3" s="38">
        <v>45926.188877314817</v>
      </c>
      <c r="G3" s="105">
        <f t="shared" ref="G3" ca="1" si="0">IFERROR(NOW()-F3,"")</f>
        <v>66.208987152778718</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39187</v>
      </c>
      <c r="F4" s="107">
        <v>45948.661111111112</v>
      </c>
      <c r="G4" s="108">
        <f t="shared" ref="G4" ca="1" si="1">IFERROR(NOW()-F4,"")</f>
        <v>43.73675335648295</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11.024565856481786</v>
      </c>
      <c r="H5" s="136">
        <v>45981.360798611109</v>
      </c>
      <c r="I5" s="106" t="str">
        <f>IFERROR(VLOOKUP(D5,DB!A:F,6,0),"")</f>
        <v>SCECO</v>
      </c>
      <c r="J5" s="106" t="str">
        <f>IFERROR(VLOOKUP(D5,DB!A:G,7,0),"")</f>
        <v>Dead</v>
      </c>
      <c r="K5" s="106" t="s">
        <v>39215</v>
      </c>
      <c r="L5" s="106" t="str">
        <f>IFERROR(VLOOKUP(D5,DB!A:I,9,0),"")</f>
        <v>Latis</v>
      </c>
    </row>
    <row r="6" spans="1:13">
      <c r="A6" s="37" t="s">
        <v>39216</v>
      </c>
      <c r="B6" s="37" t="s">
        <v>5445</v>
      </c>
      <c r="C6" s="37">
        <v>1</v>
      </c>
      <c r="D6" s="37" t="s">
        <v>36123</v>
      </c>
      <c r="E6" s="37" t="s">
        <v>39106</v>
      </c>
      <c r="F6" s="38">
        <v>45992.123136574075</v>
      </c>
      <c r="G6" s="135">
        <f ca="1">IFERROR(NOW()-F6,"")</f>
        <v>0.27472789352032123</v>
      </c>
      <c r="H6" s="38">
        <v>45992.1175</v>
      </c>
      <c r="I6" s="37" t="str">
        <f>IFERROR(VLOOKUP(D6,DB!A:F,6,0),"")</f>
        <v>Generator-SG</v>
      </c>
      <c r="J6" s="37" t="str">
        <f>IFERROR(VLOOKUP(D6,DB!A:G,7,0),"")</f>
        <v>Vandalized</v>
      </c>
      <c r="K6" s="37" t="s">
        <v>39217</v>
      </c>
      <c r="L6" s="37" t="str">
        <f>IFERROR(VLOOKUP(D6,DB!A:I,9,0),"")</f>
        <v>Latis</v>
      </c>
    </row>
    <row r="7" spans="1:13">
      <c r="A7" s="37"/>
      <c r="B7" s="37" t="str">
        <f>IFERROR(VLOOKUP(D7,DB!A:K,11,0),"")</f>
        <v/>
      </c>
      <c r="C7" s="37"/>
      <c r="D7" s="37"/>
      <c r="E7" s="37"/>
      <c r="F7" s="38"/>
      <c r="G7" s="135">
        <f ca="1">IFERROR(NOW()-F7,"")</f>
        <v>45992.397864467595</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45992.397864467595</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45992.397864467595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45992.397864467595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45992.397864467595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45992.397864467595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45992.397864467595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45992.397864467595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45992.397864467595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45992.397864467595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45992.397864467595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45992.397864467595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45992.397864467595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45992.397864467595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45992.397864467595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45992.397864467595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45992.397864467595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45992.397864467595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45992.397864467595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45992.397864467595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45992.397864467595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45992.397864467595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45992.397864467595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45992.397864467595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45992.397864467595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45992.397864467595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45992.397864467595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45992.397864467595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45992.397864467595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45992.397864467595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45992.397864467595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45992.397864467595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45992.397864467595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45992.397864467595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45992.397864467595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45992.397864467595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45992.397864467595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45992.397864467595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45992.397864467595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45992.397864467595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45992.397864467595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45992.397864467595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45992.397864467595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45992.397864467595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45992.397864467595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45992.397864467595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45992.397864467595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45992.397864467595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45992.397864467595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45992.397864467595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45992.397864467595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45992.397864467595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45992.397864467595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45992.397864467595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45992.397864467595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45992.397864467595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45992.397864467595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45992.397864467595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45992.397864467595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45992.397864467595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45992.397864467595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45992.397864467595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45992.397864467595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45992.397864467595</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45992.397864467595</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8"/>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2</v>
      </c>
      <c r="D2" s="119" t="s">
        <v>36977</v>
      </c>
      <c r="E2" s="106" t="s">
        <v>39106</v>
      </c>
      <c r="F2" s="121">
        <v>45992.335810185185</v>
      </c>
      <c r="G2" s="72">
        <f ca="1">IFERROR(NOW()-F2,"-")</f>
        <v>6.2054282410827E-2</v>
      </c>
      <c r="H2" s="121">
        <v>45992.329317129632</v>
      </c>
      <c r="I2" s="119" t="str">
        <f>IFERROR(VLOOKUP(D2,DB!A:F,6,0),"")</f>
        <v>SCECO</v>
      </c>
      <c r="J2" s="119" t="str">
        <f>IFERROR(VLOOKUP(D2,DB!A:G,7,0),"")</f>
        <v xml:space="preserve">Weak </v>
      </c>
      <c r="K2" s="122" t="s">
        <v>39219</v>
      </c>
      <c r="L2" s="137" t="str">
        <f>IFERROR(VLOOKUP(D2,DB!A:I,9,0),"")</f>
        <v>Latis</v>
      </c>
    </row>
    <row r="3" spans="1:16382" ht="31.5" customHeight="1">
      <c r="A3" s="118"/>
      <c r="B3" s="119" t="str">
        <f>IFERROR(VLOOKUP(D3,DB!A:K,11,0),"")</f>
        <v/>
      </c>
      <c r="C3" s="120"/>
      <c r="D3" s="119"/>
      <c r="E3" s="106"/>
      <c r="F3" s="121"/>
      <c r="G3" s="72">
        <f ca="1">IFERROR(NOW()-F3,"-")</f>
        <v>45992.397864467595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45992.397864467595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45992.397864467595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45992.397864467595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45992.397864467595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45992.397864467595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45992.397864467595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45992.397864467595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45992.397864467595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45992.397864467595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45992.397864467595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45992.397864467595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45992.397864467595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45992.397864467595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45992.397864467595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45992.397864467595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45992.397864467595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45992.397864467595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45992.397864467595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45992.397864467595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45992.397864467595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45992.397864467595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45992.397864467595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45992.397864467595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45992.397864467595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45992.397864467595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45992.397864467595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45992.397864467595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45992.397864467595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45992.397864467595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45992.397864467595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45992.397864467595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45992.397864467595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45992.397864467595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45992.397864467595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45992.397864467595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45992.397864467595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45992.397864467595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45992.397864467595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45992.397864467595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45992.397864467595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45992.397864467595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45992.397864467595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45992.397864467595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45992.397864467595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45992.397864467595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45992.397864467595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45992.397864467595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45992.397864467595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45992.397864467595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45992.397864467595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45992.397864467595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45992.397864467595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45992.397864467595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45992.397864467595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45992.397864467595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45992.397864467595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45992.397864467595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45992.397864467595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45992.397864467595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45992.397864467595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45992.397864467595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45992.397864467595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45992.397864467595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45992.397864467595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45992.397864467595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45992.397864467595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45992.397864467595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45992.397864467595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45992.397864467595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45992.397864467595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45992.397864467595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45992.397864467595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45992.397864467595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45992.397864467595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45992.397864467595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45992.397864467595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45992.397864467595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45992.397864467595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45992.397864467595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45992.397864467595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45992.397864467595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45992.397864467595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45992.397864467595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45992.397864467595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45992.397864467595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45992.397864467595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45992.397864467595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45992.397864467595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45992.397864467595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45992.397864467595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45992.397864467595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45992.397864467595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45992.397864467595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45992.397864467595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45992.397864467595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45992.397864467595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45992.397864467595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45992.397864467595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45992.397864467595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45992.397864467595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45992.397864467595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45992.397864467595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45992.397864467595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45992.397864467595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45992.397864467595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45992.397864467595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45992.397864467595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45992.397864467595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45992.397864467595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45992.397864467595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45992.397864467595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45992.397864467595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45992.397864467595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45992.397864467595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45992.397864467595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45992.397864467595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45992.397864467595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45992.397864467595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45992.397864467595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45992.397864467595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45992.397864467595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45992.397864467595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45992.397864467595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45992.397864467595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45992.397864467595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45992.397864467595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45992.397864467595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45992.397864467595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45992.397864467595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45992.397864467595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45992.397864467595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45992.397864467595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45992.397864467595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45992.397864467595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45992.397864467595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45992.397864467595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45992.397864467595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45992.397864467595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45992.397864467595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45992.397864467595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45992.397864467595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45992.397864467595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45992.397864467595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45992.397864467595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45992.397864467595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45992.397864467595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45992.397864467595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45992.397864467595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45992.397864467595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45992.397864467595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45992.397864467595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45992.397864467595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45992.397864467595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45992.397864467595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45992.397864467595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45992.397864467595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45992.397864467595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45992.397864467595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45992.397864467595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45992.397864467595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45992.397864467595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45992.397864467595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45992.397864467595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45992.397864467595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45992.397864467595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45992.397864467595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45992.397864467595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45992.397864467595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45992.397864467595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45992.397864467595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45992.397864467595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45992.397864467595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45992.397864467595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45992.397864467595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45992.397864467595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45992.397864467595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45992.397864467595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45992.397864467595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45992.397864467595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45992.397864467595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45992.397864467595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45992.397864467595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45992.397864467595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45992.397864467595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45992.397864467595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45992.397864467595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45992.397864467595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45992.397864467595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45992.397864467595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45992.397864467595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45992.397864467595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45992.397864467595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45992.397864467595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45992.397864467595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45992.397864467595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45992.397864467595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45992.397864467595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45992.397864467595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45992.397864467595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45992.397864467595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45992.397864467595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45992.397864467595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45992.397864467595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45992.397864467595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45992.397864467595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45992.397864467595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45992.397864467595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45992.397864467595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45992.397864467595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45992.397864467595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45992.397864467595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45992.397864467595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45992.397864467595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45992.397864467595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45992.397864467595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45992.397864467595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45992.397864467595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45992.397864467595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45992.397864467595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45992.397864467595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45992.397864467595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45992.397864467595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45992.397864467595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45992.397864467595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45992.397864467595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45992.397864467595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45992.397864467595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45992.397864467595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45992.397864467595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45992.397864467595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45992.397864467595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45992.397864467595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45992.397864467595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45992.397864467595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45992.397864467595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45992.397864467595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45992.397864467595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45992.397864467595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45992.397864467595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45992.397864467595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45992.397864467595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45992.397864467595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45992.397864467595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45992.397864467595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45992.397864467595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45992.397864467595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45992.397864467595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45992.397864467595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45992.397864467595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45992.397864467595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45992.397864467595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45992.397864467595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45992.397864467595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45992.397864467595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45992.397864467595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45992.397864467595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45992.397864467595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45992.397864467595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45992.397864467595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45992.397864467595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45992.397864467595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45992.397864467595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45992.397864467595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45992.397864467595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45992.397864467595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45992.397864467595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45992.397864467595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45992.397864467595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45992.397864467595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45992.397864467595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45992.397864467595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45992.397864467595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45992.397864467595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45992.397864467595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45992.397864467595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45992.397864467595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45992.397864467595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45992.397864467595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45992.397864467595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45992.397864467595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45992.397864467595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45992.397864467595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45992.397864467595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45992.397864467595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45992.397864467595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45992.397864467595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45992.397864467595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45992.397864467595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45992.397864467595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45992.397864467595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45992.397864467595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45992.397864467595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45992.397864467595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45992.397864467595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45992.397864467595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45992.397864467595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45992.397864467595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45992.397864467595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45992.397864467595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45992.397864467595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45992.397864467595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45992.397864467595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45992.397864467595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45992.397864467595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45992.397864467595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45992.397864467595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45992.397864467595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45992.397864467595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45992.397864467595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45992.397864467595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45992.397864467595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45992.397864467595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45992.397864467595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45992.397864467595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45992.397864467595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45992.397864467595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45992.397864467595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45992.397864467595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45992.397864467595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45992.397864467595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45992.397864467595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45992.397864467595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45992.397864467595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45992.397864467595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45992.397864467595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45992.397864467595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45992.397864467595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45992.397864467595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45992.397864467595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45992.397864467595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45992.397864467595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45992.397864467595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45992.397864467595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45992.397864467595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45992.397864467595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45992.397864467595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45992.397864467595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45992.397864467595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45992.397864467595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45992.397864467595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45992.397864467595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45992.397864467595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45992.397864467595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45992.397864467595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45992.397864467595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45992.397864467595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45992.397864467595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45992.397864467595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45992.397864467595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45992.397864467595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45992.397864467595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45992.397864467595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45992.397864467595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45992.397864467595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45992.397864467595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45992.397864467595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45992.397864467595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45992.397864467595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45992.397864467595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45992.397864467595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45992.397864467595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45992.397864467595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45992.397864467595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45992.397864467595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45992.397864467595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45992.397864467595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45992.397864467595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45992.397864467595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45992.397864467595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45992.397864467595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45992.397864467595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45992.397864467595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45992.397864467595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45992.397864467595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45992.397864467595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45992.397864467595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45992.397864467595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45992.397864467595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45992.397864467595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45992.397864467595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45992.397864467595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45992.397864467595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45992.397864467595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45992.397864467595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45992.397864467595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45992.397864467595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45992.397864467595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45992.397864467595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45992.397864467595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45992.397864467595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45992.397864467595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45992.397864467595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45992.397864467595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45992.397864467595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45992.397864467595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45992.397864467595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45992.397864467595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45992.397864467595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45992.397864467595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45992.397864467595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45992.397864467595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45992.397864467595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45992.397864467595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45992.397864467595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45992.397864467595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45992.397864467595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45992.397864467595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45992.397864467595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45992.397864467595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45992.397864467595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45992.397864467595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45992.397864467595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45992.397864467595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45992.397864467595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45992.397864467595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45992.397864467595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45992.397864467595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45992.397864467595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45992.397864467595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45992.397864467595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45992.397864467595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45992.397864467595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45992.397864467595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45992.397864467595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45992.397864467595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45992.397864467595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45992.397864467595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45992.397864467595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45992.397864467595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45992.397864467595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45992.397864467595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45992.397864467595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45992.397864467595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45992.397864467595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45992.397864467595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45992.397864467595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45992.397864467595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45992.397864467595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45992.397864467595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45992.397864467595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45992.397864467595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45992.397864467595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45992.397864467595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45992.397864467595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45992.397864467595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45992.397864467595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45992.397864467595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45992.397864467595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45992.397864467595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45992.397864467595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45992.397864467595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45992.397864467595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45992.397864467595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45992.397864467595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45992.397864467595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45992.397864467595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45992.397864467595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45992.397864467595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45992.397864467595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45992.397864467595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45992.397864467595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45992.397864467595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45992.397864467595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45992.397864467595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45992.397864467595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45992.397864467595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45992.397864467595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45992.397864467595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45992.397864467595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45992.397864467595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45992.397864467595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45992.397864467595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45992.397864467595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45992.397864467595</v>
      </c>
      <c r="H477" s="121"/>
      <c r="I477" s="119" t="str">
        <f>IFERROR(VLOOKUP(D477,DB!A:F,6,0),"")</f>
        <v/>
      </c>
      <c r="J477" s="119" t="str">
        <f>IFERROR(VLOOKUP(D477,DB!A:G,7,0),"")</f>
        <v/>
      </c>
      <c r="K477" s="122"/>
      <c r="L477" s="137" t="str">
        <f>IFERROR(VLOOKUP(D477,DB!A:I,9,0),"")</f>
        <v/>
      </c>
    </row>
    <row r="478" spans="1:12" ht="31.5" customHeight="1">
      <c r="A478" s="143"/>
      <c r="B478" s="144" t="str">
        <f>IFERROR(VLOOKUP(D478,DB!A:K,11,0),"")</f>
        <v/>
      </c>
      <c r="C478" s="145"/>
      <c r="D478" s="144"/>
      <c r="E478" s="142"/>
      <c r="F478" s="146"/>
      <c r="G478" s="147">
        <f ca="1">IFERROR(NOW()-F478,"-")</f>
        <v>45992.397864467595</v>
      </c>
      <c r="H478" s="146"/>
      <c r="I478" s="144" t="str">
        <f>IFERROR(VLOOKUP(D478,DB!A:F,6,0),"")</f>
        <v/>
      </c>
      <c r="J478" s="144" t="str">
        <f>IFERROR(VLOOKUP(D478,DB!A:G,7,0),"")</f>
        <v/>
      </c>
      <c r="K478" s="148"/>
      <c r="L478" s="149" t="str">
        <f>IFERROR(VLOOKUP(D478,DB!A:I,9,0),"")</f>
        <v/>
      </c>
    </row>
  </sheetData>
  <dataValidations count="2">
    <dataValidation allowBlank="1" showInputMessage="1" showErrorMessage="1" sqref="E1" xr:uid="{9E1BC488-8814-4F8A-8DBE-742B3278AB71}"/>
    <dataValidation type="list" allowBlank="1" showInputMessage="1" showErrorMessage="1" sqref="E2:E4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2025-12-01T06:33:07Z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