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490" documentId="120_S{2AC9BD13-BADA-5192-A53E-5A8FF88502F6}" xr6:coauthVersionLast="47" xr6:coauthVersionMax="47" xr10:uidLastSave="{74B7D0AE-AE64-409A-B290-50CA10DA5D82}"/>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B6" i="2"/>
  <c r="G6" i="2"/>
  <c r="I6" i="2"/>
  <c r="J6" i="2"/>
  <c r="L6" i="2"/>
  <c r="I3" i="4"/>
  <c r="J3" i="4"/>
  <c r="I4" i="4"/>
  <c r="J4" i="4"/>
  <c r="I5" i="4"/>
  <c r="J5" i="4"/>
  <c r="I6" i="4"/>
  <c r="J6" i="4"/>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<sst xmlns="http://schemas.openxmlformats.org/spreadsheetml/2006/main" count="180297" uniqueCount="39132">
  <si>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</si>
  <si>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</si>
  <si>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</si>
  <si>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</si>
  <si>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</si>
  <si>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</si>
  <si>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</si>
  <si>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</si>
  <si>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</si>
  <si>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</si>
  <si>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</si>
  <si>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</si>
  <si>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</si>
  <si>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</si>
  <si>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</si>
  <si>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</si>
  <si>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</si>
  <si>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</si>
  <si>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</si>
  <si>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</si>
  <si>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</si>
  <si>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</si>
  <si>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</si>
  <si>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</si>
  <si>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</si>
  <si>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</si>
  <si>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</si>
  <si>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</si>
  <si>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</si>
  <si>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</si>
  <si>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</si>
  <si>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</si>
  <si>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</si>
  <si>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</si>
  <si>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</si>
  <si>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</si>
  <si>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</si>
  <si>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</si>
  <si>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</si>
  <si>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</si>
  <si>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</si>
  <si>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</si>
  <si>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</si>
  <si>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</si>
  <si>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</si>
  <si>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</si>
  <si>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</si>
  <si>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</si>
  <si>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</si>
  <si>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</si>
  <si>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</si>
  <si>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</si>
  <si>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</si>
  <si>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</si>
  <si>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</si>
  <si>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</si>
  <si>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</si>
  <si>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</si>
  <si>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</si>
  <si>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</si>
  <si>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</si>
  <si>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</si>
  <si>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</si>
  <si>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</si>
  <si>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</si>
  <si>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</si>
  <si>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</si>
  <si>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</si>
  <si>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</si>
  <si>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</si>
  <si>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</si>
  <si>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</si>
  <si>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</si>
  <si>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</si>
  <si>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</si>
  <si>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</si>
  <si>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</si>
  <si>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</si>
  <si>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</si>
  <si>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</si>
  <si>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</si>
  <si>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</si>
  <si>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</si>
  <si>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</si>
  <si>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</si>
  <si>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</si>
  <si>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</si>
  <si>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</si>
  <si>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</si>
  <si>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</si>
  <si>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</si>
  <si>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</si>
  <si>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</si>
  <si>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</si>
  <si>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</si>
  <si>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</si>
  <si>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</si>
  <si>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</si>
  <si>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</si>
  <si>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</si>
  <si>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</si>
  <si>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</si>
  <si>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</si>
  <si>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</si>
  <si>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</si>
  <si>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</si>
  <si>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</si>
  <si>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</si>
  <si>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</si>
  <si>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</si>
  <si>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</si>
  <si>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</si>
  <si>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</si>
  <si>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</si>
  <si>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</si>
  <si>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</si>
  <si>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</si>
  <si>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</si>
  <si>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</si>
  <si>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</si>
  <si>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</si>
  <si>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</si>
  <si>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</si>
  <si>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</si>
  <si>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</si>
  <si>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</si>
  <si>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</si>
  <si>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</si>
  <si>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</si>
  <si>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</si>
  <si>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</si>
  <si>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</si>
  <si>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</si>
  <si>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</si>
  <si>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</si>
  <si>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</si>
  <si>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</si>
  <si>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</si>
  <si>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</si>
  <si>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</si>
  <si>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</si>
  <si>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</si>
  <si>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</si>
  <si>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</si>
  <si>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</si>
  <si>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</si>
  <si>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</si>
  <si>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</si>
  <si>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</si>
  <si>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</si>
  <si>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</si>
  <si>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</si>
  <si>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</si>
  <si>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</si>
  <si>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</si>
  <si>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</si>
  <si>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</si>
  <si>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</si>
  <si>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</si>
  <si>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</si>
  <si>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</si>
  <si>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</si>
  <si>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</si>
  <si>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</si>
  <si>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</si>
  <si>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</si>
  <si>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</si>
  <si>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</si>
  <si>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</si>
  <si>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</si>
  <si>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</si>
  <si>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</si>
  <si>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</si>
  <si>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</si>
  <si>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</si>
  <si>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</si>
  <si>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</si>
  <si>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</si>
  <si>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</si>
  <si>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</si>
  <si>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</si>
  <si>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</si>
  <si>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</si>
  <si>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</si>
  <si>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</si>
  <si>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</si>
  <si>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</si>
  <si>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</si>
  <si>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</si>
  <si>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</si>
  <si>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</si>
  <si>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</si>
  <si>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</si>
  <si>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</si>
  <si>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</si>
  <si>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</si>
  <si>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</si>
  <si>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</si>
  <si>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</si>
  <si>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</si>
  <si>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</si>
  <si>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</si>
  <si>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</si>
  <si>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</si>
  <si>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</si>
  <si>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</si>
  <si>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</si>
  <si>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</si>
  <si>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</si>
  <si>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</si>
  <si>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</si>
  <si>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</si>
  <si>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</si>
  <si>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</si>
  <si>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</si>
  <si>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</si>
  <si>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</si>
  <si>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</si>
  <si>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</si>
  <si>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</si>
  <si>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</si>
  <si>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</si>
  <si>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</si>
  <si>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</si>
  <si>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</si>
  <si>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</si>
  <si>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</si>
  <si>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</si>
  <si>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</si>
  <si>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</si>
  <si>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</si>
  <si>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</si>
  <si>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</si>
  <si>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</si>
  <si>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</si>
  <si>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</si>
  <si>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</si>
  <si>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</si>
  <si>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</si>
  <si>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</si>
  <si>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</si>
  <si>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</si>
  <si>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</si>
  <si>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</si>
  <si>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</si>
  <si>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</si>
  <si>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</si>
  <si>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</si>
  <si>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</si>
  <si>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</si>
  <si>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</si>
  <si>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</si>
  <si>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</si>
  <si>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</si>
  <si>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</si>
  <si>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</si>
  <si>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</si>
  <si>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</si>
  <si>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</si>
  <si>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</si>
  <si>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</si>
  <si>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</si>
  <si>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</si>
  <si>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</si>
  <si>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</si>
  <si>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</si>
  <si>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</si>
  <si>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</si>
  <si>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</si>
  <si>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</si>
  <si>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</si>
  <si>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</si>
  <si>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</si>
  <si>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</si>
  <si>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</si>
  <si>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</si>
  <si>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</si>
  <si>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</si>
  <si>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</si>
  <si>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</si>
  <si>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</si>
  <si>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</si>
  <si>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</si>
  <si>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</si>
  <si>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</si>
  <si>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</si>
  <si>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</si>
  <si>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</si>
  <si>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</si>
  <si>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</si>
  <si>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</si>
  <si>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</si>
  <si>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</si>
  <si>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</si>
  <si>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</si>
  <si>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</si>
  <si>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</si>
  <si>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</si>
  <si>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</si>
  <si>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</si>
  <si>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</si>
  <si>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</si>
  <si>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</si>
  <si>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</si>
  <si>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</si>
  <si>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</si>
  <si>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</si>
  <si>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</si>
  <si>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</si>
  <si>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</si>
  <si>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</si>
  <si>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</si>
  <si>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</si>
  <si>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</si>
  <si>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</si>
  <si>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</si>
  <si>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</si>
  <si>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</si>
  <si>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</si>
  <si>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</si>
  <si>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</si>
  <si>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</si>
  <si>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</si>
  <si>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</si>
  <si>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</si>
  <si>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</si>
  <si>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</si>
  <si>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</si>
  <si>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</si>
  <si>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</si>
  <si>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</si>
  <si>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</si>
  <si>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</si>
  <si>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</si>
  <si>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</si>
  <si>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</si>
  <si>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</si>
  <si>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</si>
  <si>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</si>
  <si>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</si>
  <si>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</si>
  <si>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</si>
  <si>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</si>
  <si>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</si>
  <si>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</si>
  <si>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</si>
  <si>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</si>
  <si>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</si>
  <si>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</si>
  <si>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</si>
  <si>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</si>
  <si>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</si>
  <si>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</si>
  <si>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</si>
  <si>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</si>
  <si>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</si>
  <si>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</si>
  <si>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</si>
  <si>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</si>
  <si>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</si>
  <si>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</si>
  <si>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</si>
  <si>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</si>
  <si>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</si>
  <si>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</si>
  <si>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</si>
  <si>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</si>
  <si>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</si>
  <si>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</si>
  <si>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</si>
  <si>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</si>
  <si>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</si>
  <si>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</si>
  <si>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</si>
  <si>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</si>
  <si>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</si>
  <si>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</si>
  <si>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</si>
  <si>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</si>
  <si>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</si>
  <si>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</si>
  <si>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</si>
  <si>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</si>
  <si>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</si>
  <si>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</si>
  <si>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</si>
  <si>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</si>
  <si>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</si>
  <si>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</si>
  <si>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</si>
  <si>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</si>
  <si>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</si>
  <si>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</si>
  <si>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</si>
  <si>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</si>
  <si>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</si>
  <si>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</si>
  <si>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</si>
  <si>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</si>
  <si>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</si>
  <si>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</si>
  <si>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</si>
  <si>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</si>
  <si>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</si>
  <si>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</si>
  <si>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</si>
  <si>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</si>
  <si>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</si>
  <si>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</si>
  <si>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</si>
  <si>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</si>
  <si>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</si>
  <si>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</si>
  <si>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</si>
  <si>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</si>
  <si>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</si>
  <si>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</si>
  <si>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</si>
  <si>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</si>
  <si>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</si>
  <si>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</si>
  <si>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</si>
  <si>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</si>
  <si>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</si>
  <si>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</si>
  <si>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</si>
  <si>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</si>
  <si>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</si>
  <si>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</si>
  <si>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</si>
  <si>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</si>
  <si>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</si>
  <si>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</si>
  <si>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</si>
  <si>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</si>
  <si>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</si>
  <si>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</si>
  <si>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</si>
  <si>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</si>
  <si>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</si>
  <si>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</si>
  <si>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</si>
  <si>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</si>
  <si>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</si>
  <si>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</si>
  <si>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</si>
  <si>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</si>
  <si>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</si>
  <si>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</si>
  <si>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</si>
  <si>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</si>
  <si>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</si>
  <si>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</si>
  <si>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</si>
  <si>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</si>
  <si>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</si>
  <si>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</si>
  <si>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</si>
  <si>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</si>
  <si>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</si>
  <si>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</si>
  <si>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</si>
  <si>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</si>
  <si>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</si>
  <si>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</si>
  <si>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</si>
  <si>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</si>
  <si>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</si>
  <si>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</si>
  <si>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</si>
  <si>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</si>
  <si>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</si>
  <si>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</si>
  <si>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</si>
  <si>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</si>
  <si>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</si>
  <si>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</si>
  <si>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</si>
  <si>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</si>
  <si>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</si>
  <si>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</si>
  <si>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</si>
  <si>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</si>
  <si>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</si>
  <si>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</si>
  <si>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</si>
  <si>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</si>
  <si>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</si>
  <si>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</si>
  <si>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</si>
  <si>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</si>
  <si>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</si>
  <si>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</si>
  <si>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</si>
  <si>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</si>
  <si>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</si>
  <si>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</si>
  <si>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</si>
  <si>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</si>
  <si>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</si>
  <si>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</si>
  <si>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</si>
  <si>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</si>
  <si>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</si>
  <si>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</si>
  <si>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</si>
  <si>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</si>
  <si>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</si>
  <si>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</si>
  <si>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</si>
  <si>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</si>
  <si>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</si>
  <si>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</si>
  <si>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</si>
  <si>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</si>
  <si>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</si>
  <si>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</si>
  <si>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</si>
  <si>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</si>
  <si>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</si>
  <si>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</si>
  <si>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</si>
  <si>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</si>
  <si>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</si>
  <si>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</si>
  <si>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</si>
  <si>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</si>
  <si>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</si>
  <si>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</si>
  <si>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</si>
  <si>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</si>
  <si>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</si>
  <si>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</si>
  <si>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</si>
  <si>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</si>
  <si>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</si>
  <si>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</si>
  <si>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</si>
  <si>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</si>
  <si>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</si>
  <si>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</si>
  <si>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</si>
  <si>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</si>
  <si>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</si>
  <si>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</si>
  <si>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</si>
  <si>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</si>
  <si>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</si>
  <si>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</si>
  <si>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</si>
  <si>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</si>
  <si>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</si>
  <si>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</si>
  <si>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</si>
  <si>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</si>
  <si>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</si>
  <si>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</si>
  <si>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</si>
  <si>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</si>
  <si>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</si>
  <si>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</si>
  <si>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</si>
  <si>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</si>
  <si>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</si>
  <si>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</si>
  <si>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</si>
  <si>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</si>
  <si>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</si>
  <si>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</si>
  <si>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</si>
  <si>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</si>
  <si>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</si>
  <si>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</si>
  <si>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</si>
  <si>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</si>
  <si>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</si>
  <si>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</si>
  <si>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</si>
  <si>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</si>
  <si>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</si>
  <si>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</si>
  <si>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</si>
  <si>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</si>
  <si>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</si>
  <si>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</si>
  <si>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</si>
  <si>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</si>
  <si>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</si>
  <si>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</si>
  <si>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</si>
  <si>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</si>
  <si>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</si>
  <si>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</si>
  <si>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</si>
  <si>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</si>
  <si>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</si>
  <si>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</si>
  <si>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</si>
  <si>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</si>
  <si>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</si>
  <si>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</si>
  <si>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</si>
  <si>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</si>
  <si>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</si>
  <si>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</si>
  <si>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</si>
  <si>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</si>
  <si>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</si>
  <si>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</si>
  <si>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</si>
  <si>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</si>
  <si>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</si>
  <si>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</si>
  <si>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</si>
  <si>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</si>
  <si>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</si>
  <si>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</si>
  <si>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</si>
  <si>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</si>
  <si>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</si>
  <si>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</si>
  <si>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</si>
  <si>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</si>
  <si>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</si>
  <si>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</si>
  <si>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</si>
  <si>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</si>
  <si>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</si>
  <si>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</si>
  <si>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</si>
  <si>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</si>
  <si>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</si>
  <si>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</si>
  <si>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</si>
  <si>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</si>
  <si>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</si>
  <si>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</si>
  <si>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</si>
  <si>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</si>
  <si>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</si>
  <si>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</si>
  <si>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</si>
  <si>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</si>
  <si>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</si>
  <si>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</si>
  <si>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</si>
  <si>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</si>
  <si>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</si>
  <si>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</si>
  <si>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</si>
  <si>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</si>
  <si>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</si>
  <si>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</si>
  <si>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</si>
  <si>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</si>
  <si>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</si>
  <si>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</si>
  <si>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</si>
  <si>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</si>
  <si>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</si>
  <si>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</si>
  <si>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</si>
  <si>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</si>
  <si>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</si>
  <si>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</si>
  <si>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</si>
  <si>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</si>
  <si>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</si>
  <si>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</si>
  <si>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</si>
  <si>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</si>
  <si>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</si>
  <si>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</si>
  <si>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</si>
  <si>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</si>
  <si>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</si>
  <si>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</si>
  <si>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</si>
  <si>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</si>
  <si>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</si>
  <si>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</si>
  <si>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</si>
  <si>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</si>
  <si>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</si>
  <si>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</si>
  <si>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</si>
  <si>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</si>
  <si>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</si>
  <si>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</si>
  <si>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</si>
  <si>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</si>
  <si>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</si>
  <si>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</si>
  <si>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</si>
  <si>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</si>
  <si>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</si>
  <si>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</si>
  <si>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</si>
  <si>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</si>
  <si>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</si>
  <si>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</si>
  <si>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</si>
  <si>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</si>
  <si>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</si>
  <si>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</si>
  <si>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</si>
  <si>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</si>
  <si>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</si>
  <si>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</si>
  <si>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</si>
  <si>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</si>
  <si>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</si>
  <si>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</si>
  <si>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</si>
  <si>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</si>
  <si>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</si>
  <si>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</si>
  <si>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</si>
  <si>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</si>
  <si>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</si>
  <si>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</si>
  <si>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</si>
  <si>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</si>
  <si>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</si>
  <si>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</si>
  <si>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</si>
  <si>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</si>
  <si>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</si>
  <si>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</si>
  <si>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</si>
  <si>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</si>
  <si>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</si>
  <si>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</si>
  <si>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</si>
  <si>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</si>
  <si>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</si>
  <si>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</si>
  <si>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</si>
  <si>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</si>
  <si>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</si>
  <si>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</si>
  <si>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</si>
  <si>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</si>
  <si>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</si>
  <si>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</si>
  <si>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</si>
  <si>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</si>
  <si>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</si>
  <si>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</si>
  <si>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</si>
  <si>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</si>
  <si>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</si>
  <si>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</si>
  <si>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</si>
  <si>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</si>
  <si>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</si>
  <si>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</si>
  <si>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</si>
  <si>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</si>
  <si>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</si>
  <si>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</si>
  <si>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</si>
  <si>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</si>
  <si>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</si>
  <si>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</si>
  <si>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</si>
  <si>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</si>
  <si>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</si>
  <si>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</si>
  <si>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</si>
  <si>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</si>
  <si>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</si>
  <si>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</si>
  <si>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</si>
  <si>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</si>
  <si>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</si>
  <si>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</si>
  <si>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</si>
  <si>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</si>
  <si>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</si>
  <si>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</si>
  <si>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</si>
  <si>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</si>
  <si>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</si>
  <si>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</si>
  <si>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</si>
  <si>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</si>
  <si>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</si>
  <si>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</si>
  <si>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</si>
  <si>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</si>
  <si>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</si>
  <si>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</si>
  <si>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</si>
  <si>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</si>
  <si>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</si>
  <si>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</si>
  <si>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</si>
  <si>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</si>
  <si>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</si>
  <si>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</si>
  <si>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</si>
  <si>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</si>
  <si>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</si>
  <si>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</si>
  <si>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</si>
  <si>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</si>
  <si>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</si>
  <si>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</si>
  <si>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</si>
  <si>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</si>
  <si>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</si>
  <si>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</si>
  <si>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</si>
  <si>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</si>
  <si>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</si>
  <si>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</si>
  <si>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</si>
  <si>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</si>
  <si>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</si>
  <si>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</si>
  <si>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</si>
  <si>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</si>
  <si>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</si>
  <si>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</si>
  <si>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</si>
  <si>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</si>
  <si>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</si>
  <si>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</si>
  <si>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</si>
  <si>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</si>
  <si>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</si>
  <si>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</si>
  <si>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</si>
  <si>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</si>
  <si>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</si>
  <si>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</si>
  <si>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</si>
  <si>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</si>
  <si>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</si>
  <si>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</si>
  <si>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</si>
  <si>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</si>
  <si>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</si>
  <si>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</si>
  <si>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</si>
  <si>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</si>
  <si>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</si>
  <si>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</si>
  <si>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</si>
  <si>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</si>
  <si>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</si>
  <si>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</si>
  <si>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</si>
  <si>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</si>
  <si>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</si>
  <si>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</si>
  <si>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</si>
  <si>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</si>
  <si>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</si>
  <si>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</si>
  <si>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</si>
  <si>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</si>
  <si>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</si>
  <si>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</si>
  <si>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</si>
  <si>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</si>
  <si>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</si>
  <si>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</si>
  <si>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</si>
  <si>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</si>
  <si>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</si>
  <si>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</si>
  <si>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</si>
  <si>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</si>
  <si>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</si>
  <si>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</si>
  <si>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</si>
  <si>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</si>
  <si>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</si>
  <si>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</si>
  <si>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</si>
  <si>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</si>
  <si>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</si>
  <si>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</si>
  <si>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</si>
  <si>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</si>
  <si>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</si>
  <si>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</si>
  <si>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</si>
  <si>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</si>
  <si>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</si>
  <si>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</si>
  <si>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</si>
  <si>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</si>
  <si>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</si>
  <si>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</si>
  <si>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</si>
  <si>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</si>
  <si>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</si>
  <si>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</si>
  <si>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</si>
  <si>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</si>
  <si>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</si>
  <si>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</si>
  <si>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</si>
  <si>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</si>
  <si>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</si>
  <si>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</si>
  <si>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</si>
  <si>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</si>
  <si>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</si>
  <si>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</si>
  <si>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</si>
  <si>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</si>
  <si>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</si>
  <si>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</si>
  <si>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</si>
  <si>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</si>
  <si>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</si>
  <si>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</si>
  <si>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</si>
  <si>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</si>
  <si>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</si>
  <si>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</si>
  <si>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</si>
  <si>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</si>
  <si>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</si>
  <si>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</si>
  <si>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</si>
  <si>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</si>
  <si>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</si>
  <si>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</si>
  <si>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</si>
  <si>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</si>
  <si>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</si>
  <si>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</si>
  <si>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</si>
  <si>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</si>
  <si>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</si>
  <si>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</si>
  <si>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</si>
  <si>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</si>
  <si>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</si>
  <si>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</si>
  <si>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</si>
  <si>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</si>
  <si>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</si>
  <si>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</si>
  <si>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</si>
  <si>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</si>
  <si>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</si>
  <si>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</si>
  <si>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</si>
  <si>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</si>
  <si>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</si>
  <si>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</si>
  <si>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</si>
  <si>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</si>
  <si>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</si>
  <si>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</si>
  <si>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</si>
  <si>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</si>
  <si>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</si>
  <si>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</si>
  <si>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</si>
  <si>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</si>
  <si>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</si>
  <si>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</si>
  <si>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</si>
  <si>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</si>
  <si>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</si>
  <si>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</si>
  <si>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</si>
  <si>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</si>
  <si>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</si>
  <si>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</si>
  <si>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</si>
  <si>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</si>
  <si>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</si>
  <si>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</si>
  <si>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</si>
  <si>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</si>
  <si>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</si>
  <si>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</si>
  <si>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</si>
  <si>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</si>
  <si>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</si>
  <si>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</si>
  <si>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</si>
  <si>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</si>
  <si>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</si>
  <si>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</si>
  <si>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</si>
  <si>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</si>
  <si>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</si>
  <si>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</si>
  <si>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</si>
  <si>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</si>
  <si>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</si>
  <si>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</si>
  <si>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</si>
  <si>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</si>
  <si>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</si>
  <si>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</si>
  <si>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</si>
  <si>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</si>
  <si>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</si>
  <si>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</si>
  <si>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</si>
  <si>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</si>
  <si>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</si>
  <si>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</si>
  <si>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</si>
  <si>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</si>
  <si>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</si>
  <si>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</si>
  <si>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</si>
  <si>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</si>
  <si>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</si>
  <si>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</si>
  <si>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</si>
  <si>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</si>
  <si>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</si>
  <si>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</si>
  <si>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</si>
  <si>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</si>
  <si>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</si>
  <si>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</si>
  <si>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</si>
  <si>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</si>
  <si>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</si>
  <si>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</si>
  <si>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</si>
  <si>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</si>
  <si>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</si>
  <si>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</si>
  <si>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</si>
  <si>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</si>
  <si>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</si>
  <si>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</si>
  <si>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</si>
  <si>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</si>
  <si>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</si>
  <si>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</si>
  <si>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</si>
  <si>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</si>
  <si>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</si>
  <si>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</si>
  <si>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</si>
  <si>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</si>
  <si>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</si>
  <si>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</si>
  <si>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</si>
  <si>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</si>
  <si>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</si>
  <si>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</si>
  <si>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</si>
  <si>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</si>
  <si>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</si>
  <si>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</si>
  <si>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</si>
  <si>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</si>
  <si>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</si>
  <si>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</si>
  <si>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</si>
  <si>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</si>
  <si>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</si>
  <si>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</si>
  <si>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</si>
  <si>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</si>
  <si>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</si>
  <si>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</si>
  <si>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</si>
  <si>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</si>
  <si>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</si>
  <si>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</si>
  <si>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</si>
  <si>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</si>
  <si>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</si>
  <si>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</si>
  <si>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</si>
  <si>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</si>
  <si>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</si>
  <si>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</si>
  <si>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</si>
  <si>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</si>
  <si>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</si>
  <si>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</si>
  <si>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</si>
  <si>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</si>
  <si>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</si>
  <si>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</si>
  <si>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</si>
  <si>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</si>
  <si>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</si>
  <si>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</si>
  <si>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</si>
  <si>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</si>
  <si>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</si>
  <si>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</si>
  <si>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</si>
  <si>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</si>
  <si>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</si>
  <si>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</si>
  <si>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</si>
  <si>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</si>
  <si>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</si>
  <si>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</si>
  <si>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</si>
  <si>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</si>
  <si>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</si>
  <si>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</si>
  <si>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</si>
  <si>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</si>
  <si>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</si>
  <si>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</si>
  <si>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</si>
  <si>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</si>
  <si>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</si>
  <si>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</si>
  <si>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</si>
  <si>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</si>
  <si>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</si>
  <si>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</si>
  <si>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</si>
  <si>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</si>
  <si>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</si>
  <si>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</si>
  <si>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</si>
  <si>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</si>
  <si>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</si>
  <si>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</si>
  <si>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</si>
  <si>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</si>
  <si>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</si>
  <si>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</si>
  <si>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</si>
  <si>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</si>
  <si>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</si>
  <si>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</si>
  <si>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</si>
  <si>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</si>
  <si>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</si>
  <si>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</si>
  <si>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</si>
  <si>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</si>
  <si>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</si>
  <si>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</si>
  <si>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</si>
  <si>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</si>
  <si>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</si>
  <si>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</si>
  <si>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</si>
  <si>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</si>
  <si>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</si>
  <si>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</si>
  <si>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</si>
  <si>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</si>
  <si>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</si>
  <si>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</si>
  <si>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</si>
  <si>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</si>
  <si>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</si>
  <si>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</si>
  <si>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</si>
  <si>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</si>
  <si>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</si>
  <si>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</si>
  <si>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</si>
  <si>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</si>
  <si>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</si>
  <si>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</si>
  <si>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</si>
  <si>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</si>
  <si>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</si>
  <si>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</si>
  <si>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</si>
  <si>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</si>
  <si>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</si>
  <si>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</si>
  <si>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</si>
  <si>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</si>
  <si>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</si>
  <si>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</si>
  <si>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</si>
  <si>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</si>
  <si>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</si>
  <si>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</si>
  <si>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</si>
  <si>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</si>
  <si>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</si>
  <si>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</si>
  <si>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</si>
  <si>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</si>
  <si>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</si>
  <si>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</si>
  <si>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</si>
  <si>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</si>
  <si>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</si>
  <si>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</si>
  <si>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</si>
  <si>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</si>
  <si>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</si>
  <si>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</si>
  <si>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</si>
  <si>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</si>
  <si>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</si>
  <si>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</si>
  <si>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</si>
  <si>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</si>
  <si>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</si>
  <si>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</si>
  <si>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</si>
  <si>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</si>
  <si>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</si>
  <si>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</si>
  <si>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</si>
  <si>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</si>
  <si>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</si>
  <si>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</si>
  <si>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</si>
  <si>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</si>
  <si>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</si>
  <si>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</si>
  <si>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</si>
  <si>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</si>
  <si>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</si>
  <si>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</si>
  <si>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</si>
  <si>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</si>
  <si>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</si>
  <si>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</si>
  <si>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</si>
  <si>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</si>
  <si>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</si>
  <si>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</si>
  <si>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</si>
  <si>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</si>
  <si>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</si>
  <si>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</si>
  <si>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</si>
  <si>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</si>
  <si>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</si>
  <si>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</si>
  <si>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</si>
  <si>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</si>
  <si>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</si>
  <si>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</si>
  <si>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</si>
  <si>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</si>
  <si>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</si>
  <si>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</si>
  <si>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</si>
  <si>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</si>
  <si>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</si>
  <si>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</si>
  <si>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</si>
  <si>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</si>
  <si>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</si>
  <si>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</si>
  <si>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</si>
  <si>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</si>
  <si>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</si>
  <si>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</si>
  <si>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</si>
  <si>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</si>
  <si>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</si>
  <si>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</si>
  <si>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</si>
  <si>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</si>
  <si>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</si>
  <si>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</si>
  <si>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</si>
  <si>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</si>
  <si>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</si>
  <si>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</si>
  <si>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</si>
  <si>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</si>
  <si>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</si>
  <si>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</si>
  <si>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</si>
  <si>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</si>
  <si>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</si>
  <si>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</si>
  <si>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</si>
  <si>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</si>
  <si>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</si>
  <si>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</si>
  <si>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</si>
  <si>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</si>
  <si>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</si>
  <si>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</si>
  <si>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</si>
  <si>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</si>
  <si>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</si>
  <si>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</si>
  <si>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</si>
  <si>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</si>
  <si>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</si>
  <si>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</si>
  <si>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</si>
  <si>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</si>
  <si>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</si>
  <si>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</si>
  <si>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</si>
  <si>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</si>
  <si>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</si>
  <si>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</si>
  <si>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</si>
  <si>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</si>
  <si>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</si>
  <si>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</si>
  <si>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</si>
  <si>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</si>
  <si>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</si>
  <si>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</si>
  <si>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</si>
  <si>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</si>
  <si>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</si>
  <si>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</si>
  <si>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</si>
  <si>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</si>
  <si>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</si>
  <si>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</si>
  <si>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</si>
  <si>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</si>
  <si>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</si>
  <si>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</si>
  <si>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</si>
  <si>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</si>
  <si>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</si>
  <si>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</si>
  <si>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</si>
  <si>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</si>
  <si>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</si>
  <si>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</si>
  <si>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</si>
  <si>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</si>
  <si>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</si>
  <si>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</si>
  <si>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</si>
  <si>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</si>
  <si>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</si>
  <si>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</si>
  <si>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</si>
  <si>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</si>
  <si>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</si>
  <si>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</si>
  <si>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</si>
  <si>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</si>
  <si>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</si>
  <si>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</si>
  <si>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</si>
  <si>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</si>
  <si>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</si>
  <si>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</si>
  <si>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</si>
  <si>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</si>
  <si>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</si>
  <si>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</si>
  <si>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</si>
  <si>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</si>
  <si>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</si>
  <si>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</si>
  <si>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</si>
  <si>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</si>
  <si>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</si>
  <si>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</si>
  <si>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</si>
  <si>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</si>
  <si>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</si>
  <si>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</si>
  <si>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</si>
  <si>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</si>
  <si>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</si>
  <si>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</si>
  <si>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</si>
  <si>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</si>
  <si>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</si>
  <si>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</si>
  <si>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</si>
  <si>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</si>
  <si>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</si>
  <si>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</si>
  <si>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</si>
  <si>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</si>
  <si>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</si>
  <si>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</si>
  <si>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</si>
  <si>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</si>
  <si>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</si>
  <si>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</si>
  <si>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</si>
  <si>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</si>
  <si>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</si>
  <si>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</si>
  <si>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</si>
  <si>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</si>
  <si>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</si>
  <si>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</si>
  <si>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</si>
  <si>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</si>
  <si>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</si>
  <si>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</si>
  <si>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</si>
  <si>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</si>
  <si>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</si>
  <si>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</si>
  <si>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</si>
  <si>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</si>
  <si>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</si>
  <si>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</si>
  <si>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</si>
  <si>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</si>
  <si>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</si>
  <si>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</si>
  <si>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</si>
  <si>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</si>
  <si>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</si>
  <si>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</si>
  <si>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</si>
  <si>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</si>
  <si>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</si>
  <si>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</si>
  <si>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</si>
  <si>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</si>
  <si>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</si>
  <si>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</si>
  <si>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</si>
  <si>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</si>
  <si>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</si>
  <si>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</si>
  <si>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</si>
  <si>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</si>
  <si>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</si>
  <si>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</si>
  <si>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</si>
  <si>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</si>
  <si>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</si>
  <si>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</si>
  <si>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</si>
  <si>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</si>
  <si>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</si>
  <si>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</si>
  <si>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</si>
  <si>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</si>
  <si>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</si>
  <si>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</si>
  <si>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</si>
  <si>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</si>
  <si>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</si>
  <si>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</si>
  <si>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</si>
  <si>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</si>
  <si>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</si>
  <si>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</si>
  <si>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</si>
  <si>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</si>
  <si>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</si>
  <si>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</si>
  <si>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</si>
  <si>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</si>
  <si>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</si>
  <si>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</si>
  <si>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</si>
  <si>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</si>
  <si>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</si>
  <si>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</si>
  <si>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</si>
  <si>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</si>
  <si>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</si>
  <si>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</si>
  <si>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</si>
  <si>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</si>
  <si>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</si>
  <si>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</si>
  <si>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</si>
  <si>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</si>
  <si>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</si>
  <si>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</si>
  <si>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</si>
  <si>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</si>
  <si>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</si>
  <si>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</si>
  <si>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</si>
  <si>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</si>
  <si>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</si>
  <si>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</si>
  <si>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</si>
  <si>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</si>
  <si>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</si>
  <si>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</si>
  <si>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</si>
  <si>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</si>
  <si>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</si>
  <si>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</si>
  <si>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</si>
  <si>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</si>
  <si>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</si>
  <si>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</si>
  <si>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</si>
  <si>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</si>
  <si>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</si>
  <si>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</si>
  <si>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</si>
  <si>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</si>
  <si>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</si>
  <si>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</si>
  <si>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</si>
  <si>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</si>
  <si>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</si>
  <si>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</si>
  <si>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</si>
  <si>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</si>
  <si>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</si>
  <si>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</si>
  <si>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</si>
  <si>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</si>
  <si>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</si>
  <si>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</si>
  <si>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</si>
  <si>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</si>
  <si>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</si>
  <si>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</si>
  <si>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</si>
  <si>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</si>
  <si>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</si>
  <si>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</si>
  <si>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</si>
  <si>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</si>
  <si>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</si>
  <si>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</si>
  <si>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</si>
  <si>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</si>
  <si>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</si>
  <si>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</si>
  <si>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</si>
  <si>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</si>
  <si>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</si>
  <si>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</si>
  <si>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</si>
  <si>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</si>
  <si>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</si>
  <si>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</si>
  <si>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</si>
  <si>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</si>
  <si>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</si>
  <si>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</si>
  <si>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</si>
  <si>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</si>
  <si>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</si>
  <si>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</si>
  <si>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</si>
  <si>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</si>
  <si>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</si>
  <si>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</si>
  <si>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</si>
  <si>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</si>
  <si>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</si>
  <si>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</si>
  <si>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</si>
  <si>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</si>
  <si>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</si>
  <si>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</si>
  <si>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</si>
  <si>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</si>
  <si>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</si>
  <si>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</si>
  <si>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</si>
  <si>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</si>
  <si>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</si>
  <si>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</si>
  <si>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</si>
  <si>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</si>
  <si>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</si>
  <si>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</si>
  <si>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</si>
  <si>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</si>
  <si>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</si>
  <si>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</si>
  <si>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</si>
  <si>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</si>
  <si>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</si>
  <si>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</si>
  <si>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</si>
  <si>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</si>
  <si>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</si>
  <si>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</si>
  <si>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</si>
  <si>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</si>
  <si>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</si>
  <si>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</si>
  <si>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</si>
  <si>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</si>
  <si>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</si>
  <si>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</si>
  <si>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</si>
  <si>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</si>
  <si>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</si>
  <si>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</si>
  <si>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</si>
  <si>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</si>
  <si>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</si>
  <si>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</si>
  <si>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</si>
  <si>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</si>
  <si>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</si>
  <si>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</si>
  <si>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</si>
  <si>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</si>
  <si>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</si>
  <si>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</si>
  <si>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</si>
  <si>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</si>
  <si>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</si>
  <si>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</si>
  <si>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</si>
  <si>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</si>
  <si>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</si>
  <si>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</si>
  <si>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</si>
  <si>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</si>
  <si>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</si>
  <si>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</si>
  <si>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</si>
  <si>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</si>
  <si>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</si>
  <si>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</si>
  <si>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</si>
  <si>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</si>
  <si>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</si>
  <si>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</si>
  <si>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</si>
  <si>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</si>
  <si>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</si>
  <si>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</si>
  <si>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</si>
  <si>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</si>
  <si>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</si>
  <si>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</si>
  <si>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</si>
  <si>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</si>
  <si>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</si>
  <si>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</si>
  <si>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</si>
  <si>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</si>
  <si>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</si>
  <si>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</si>
  <si>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</si>
  <si>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</si>
  <si>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</si>
  <si>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</si>
  <si>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</si>
  <si>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</si>
  <si>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</si>
  <si>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</si>
  <si>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</si>
  <si>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</si>
  <si>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</si>
  <si>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</si>
  <si>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</si>
  <si>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</si>
  <si>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</si>
  <si>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</si>
  <si>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</si>
  <si>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</si>
  <si>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</si>
  <si>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</si>
  <si>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</si>
  <si>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</si>
  <si>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</si>
  <si>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</si>
  <si>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</si>
  <si>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</si>
  <si>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</si>
  <si>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</si>
  <si>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</si>
  <si>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</si>
  <si>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</si>
  <si>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</si>
  <si>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</si>
  <si>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</si>
  <si>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</si>
  <si>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</si>
  <si>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</si>
  <si>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</si>
  <si>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</si>
  <si>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</si>
  <si>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</si>
  <si>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</si>
  <si>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</si>
  <si>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</si>
  <si>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</si>
  <si>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</si>
  <si>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</si>
  <si>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</si>
  <si>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</si>
  <si>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</si>
  <si>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</si>
  <si>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</si>
  <si>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</si>
  <si>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</si>
  <si>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</si>
  <si>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</si>
  <si>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</si>
  <si>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</si>
  <si>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</si>
  <si>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</si>
  <si>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</si>
  <si>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</si>
  <si>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</si>
  <si>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</si>
  <si>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</si>
  <si>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</si>
  <si>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</si>
  <si>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</si>
  <si>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</si>
  <si>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</si>
  <si>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</si>
  <si>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</si>
  <si>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</si>
  <si>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</si>
  <si>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</si>
  <si>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</si>
  <si>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</si>
  <si>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</si>
  <si>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</si>
  <si>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</si>
  <si>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</si>
  <si>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</si>
  <si>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</si>
  <si>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</si>
  <si>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</si>
  <si>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</si>
  <si>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</si>
  <si>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</si>
  <si>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</si>
  <si>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</si>
  <si>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</si>
  <si>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</si>
  <si>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</si>
  <si>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</si>
  <si>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</si>
  <si>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</si>
  <si>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</si>
  <si>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</si>
  <si>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</si>
  <si>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</si>
  <si>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</si>
  <si>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</si>
  <si>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</si>
  <si>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</si>
  <si>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</si>
  <si>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</si>
  <si>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</si>
  <si>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</si>
  <si>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</si>
  <si>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</si>
  <si>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</si>
  <si>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</si>
  <si>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</si>
  <si>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</si>
  <si>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</si>
  <si>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</si>
  <si>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</si>
  <si>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</si>
  <si>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</si>
  <si>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</si>
  <si>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</si>
  <si>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</si>
  <si>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</si>
  <si>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</si>
  <si>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</si>
  <si>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</si>
  <si>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</si>
  <si>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</si>
  <si>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</si>
  <si>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</si>
  <si>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</si>
  <si>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</si>
  <si>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</si>
  <si>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</si>
  <si>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</si>
  <si>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</si>
  <si>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</si>
  <si>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</si>
  <si>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</si>
  <si>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</si>
  <si>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</si>
  <si>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</si>
  <si>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</si>
  <si>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</si>
  <si>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</si>
  <si>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</si>
  <si>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</si>
  <si>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</si>
  <si>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</si>
  <si>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</si>
  <si>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</si>
  <si>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</si>
  <si>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</si>
  <si>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</si>
  <si>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</si>
  <si>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</si>
  <si>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</si>
  <si>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</si>
  <si>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</si>
  <si>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</si>
  <si>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</si>
  <si>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</si>
  <si>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</si>
  <si>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</si>
  <si>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</si>
  <si>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</si>
  <si>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</si>
  <si>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</si>
  <si>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</si>
  <si>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</si>
  <si>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</si>
  <si>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</si>
  <si>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</si>
  <si>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</si>
  <si>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</si>
  <si>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</si>
  <si>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</si>
  <si>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</si>
  <si>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</si>
  <si>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</si>
  <si>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</si>
  <si>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</si>
  <si>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</si>
  <si>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</si>
  <si>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</si>
  <si>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</si>
  <si>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</si>
  <si>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</si>
  <si>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</si>
  <si>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</si>
  <si>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</si>
  <si>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</si>
  <si>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</si>
  <si>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</si>
  <si>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</si>
  <si>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</si>
  <si>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</si>
  <si>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</si>
  <si>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</si>
  <si>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</si>
  <si>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</si>
  <si>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</si>
  <si>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</si>
  <si>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</si>
  <si>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</si>
  <si>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</si>
  <si>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</si>
  <si>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</si>
  <si>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</si>
  <si>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</si>
  <si>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</si>
  <si>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</si>
  <si>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</si>
  <si>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</si>
  <si>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</si>
  <si>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</si>
  <si>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</si>
  <si>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</si>
  <si>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</si>
  <si>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</si>
  <si>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</si>
  <si>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</si>
  <si>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</si>
  <si>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</si>
  <si>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</si>
  <si>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</si>
  <si>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</si>
  <si>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</si>
  <si>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</si>
  <si>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</si>
  <si>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</si>
  <si>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</si>
  <si>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</si>
  <si>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</si>
  <si>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</si>
  <si>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</si>
  <si>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</si>
  <si>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</si>
  <si>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</si>
  <si>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</si>
  <si>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</si>
  <si>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</si>
  <si>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</si>
  <si>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</si>
  <si>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</si>
  <si>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</si>
  <si>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</si>
  <si>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</si>
  <si>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</si>
  <si>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</si>
  <si>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</si>
  <si>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</si>
  <si>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</si>
  <si>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</si>
  <si>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</si>
  <si>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</si>
  <si>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</si>
  <si>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</si>
  <si>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</si>
  <si>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</si>
  <si>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</si>
  <si>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</si>
  <si>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</si>
  <si>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</si>
  <si>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</si>
  <si>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</si>
  <si>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</si>
  <si>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</si>
  <si>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</si>
  <si>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</si>
  <si>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</si>
  <si>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</si>
  <si>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</si>
  <si>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</si>
  <si>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</si>
  <si>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</si>
  <si>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</si>
  <si>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</si>
  <si>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</si>
  <si>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</si>
  <si>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</si>
  <si>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</si>
  <si>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</si>
  <si>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</si>
  <si>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</si>
  <si>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</si>
  <si>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</si>
  <si>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</si>
  <si>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</si>
  <si>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</si>
  <si>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</si>
  <si>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</si>
  <si>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</si>
  <si>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</si>
  <si>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</si>
  <si>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</si>
  <si>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</si>
  <si>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</si>
  <si>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</si>
  <si>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</si>
  <si>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</si>
  <si>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</si>
  <si>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</si>
  <si>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</si>
  <si>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</si>
  <si>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</si>
  <si>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</si>
  <si>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</si>
  <si>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</si>
  <si>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</si>
  <si>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</si>
  <si>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</si>
  <si>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</si>
  <si>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</si>
  <si>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</si>
  <si>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</si>
  <si>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</si>
  <si>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</si>
  <si>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</si>
  <si>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</si>
  <si>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</si>
  <si>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</si>
  <si>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</si>
  <si>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</si>
  <si>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</si>
  <si>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</si>
  <si>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</si>
  <si>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</si>
  <si>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</si>
  <si>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</si>
  <si>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</si>
  <si>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</si>
  <si>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</si>
  <si>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</si>
  <si>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</si>
  <si>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</si>
  <si>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</si>
  <si>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</si>
  <si>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</si>
  <si>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</si>
  <si>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</si>
  <si>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</si>
  <si>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</si>
  <si>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</si>
  <si>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</si>
  <si>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</si>
  <si>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</si>
  <si>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</si>
  <si>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</si>
  <si>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</si>
  <si>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</si>
  <si>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</si>
  <si>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</si>
  <si>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</si>
  <si>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</si>
  <si>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</si>
  <si>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</si>
  <si>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</si>
  <si>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</si>
  <si>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</si>
  <si>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</si>
  <si>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</si>
  <si>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</si>
  <si>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</si>
  <si>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</si>
  <si>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</si>
  <si>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</si>
  <si>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</si>
  <si>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</si>
  <si>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</si>
  <si>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</si>
  <si>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</si>
  <si>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</si>
  <si>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</si>
  <si>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</si>
  <si>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</si>
  <si>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</si>
  <si>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</si>
  <si>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</si>
  <si>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</si>
  <si>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</si>
  <si>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</si>
  <si>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</si>
  <si>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</si>
  <si>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</si>
  <si>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</si>
  <si>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</si>
  <si>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</si>
  <si>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</si>
  <si>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</si>
  <si>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</si>
  <si>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</si>
  <si>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</si>
  <si>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</si>
  <si>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</si>
  <si>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</si>
  <si>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</si>
  <si>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</si>
  <si>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</si>
  <si>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</si>
  <si>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</si>
  <si>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</si>
  <si>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</si>
  <si>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</si>
  <si>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</si>
  <si>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</si>
  <si>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</si>
  <si>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</si>
  <si>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</si>
  <si>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</si>
  <si>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</si>
  <si>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</si>
  <si>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</si>
  <si>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</si>
  <si>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</si>
  <si>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</si>
  <si>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</si>
  <si>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</si>
  <si>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</si>
  <si>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</si>
  <si>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</si>
  <si>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</si>
  <si>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</si>
  <si>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</si>
  <si>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</si>
  <si>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</si>
  <si>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</si>
  <si>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</si>
  <si>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</si>
  <si>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</si>
  <si>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</si>
  <si>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</si>
  <si>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</si>
  <si>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</si>
  <si>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</si>
  <si>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</si>
  <si>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</si>
  <si>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</si>
  <si>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</si>
  <si>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</si>
  <si>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</si>
  <si>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</si>
  <si>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</si>
  <si>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</si>
  <si>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</si>
  <si>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</si>
  <si>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</si>
  <si>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</si>
  <si>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</si>
  <si>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</si>
  <si>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</si>
  <si>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</si>
  <si>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</si>
  <si>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</si>
  <si>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</si>
  <si>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</si>
  <si>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</si>
  <si>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</si>
  <si>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</si>
  <si>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</si>
  <si>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</si>
  <si>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</si>
  <si>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</si>
  <si>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</si>
  <si>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</si>
  <si>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</si>
  <si>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</si>
  <si>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</si>
  <si>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</si>
  <si>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</si>
  <si>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</si>
  <si>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</si>
  <si>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</si>
  <si>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</si>
  <si>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</si>
  <si>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</si>
  <si>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</si>
  <si>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</si>
  <si>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</si>
  <si>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</si>
  <si>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</si>
  <si>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</si>
  <si>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</si>
  <si>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</si>
  <si>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</si>
  <si>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</si>
  <si>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</si>
  <si>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</si>
  <si>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</si>
  <si>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</si>
  <si>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</si>
  <si>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</si>
  <si>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</si>
  <si>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</si>
  <si>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</si>
  <si>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</si>
  <si>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</si>
  <si>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</si>
  <si>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</si>
  <si>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</si>
  <si>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</si>
  <si>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</si>
  <si>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</si>
  <si>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</si>
  <si>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</si>
  <si>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</si>
  <si>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</si>
  <si>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</si>
  <si>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</si>
  <si>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</si>
  <si>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</si>
  <si>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</si>
  <si>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</si>
  <si>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</si>
  <si>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</si>
  <si>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</si>
  <si>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</si>
  <si>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</si>
  <si>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</si>
  <si>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</si>
  <si>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</si>
  <si>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</si>
  <si>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</si>
  <si>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</si>
  <si>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</si>
  <si>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</si>
  <si>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</si>
  <si>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</si>
  <si>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</si>
  <si>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</si>
  <si>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</si>
  <si>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</si>
  <si>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</si>
  <si>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</si>
  <si>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</si>
  <si>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</si>
  <si>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</si>
  <si>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</si>
  <si>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</si>
  <si>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</si>
  <si>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</si>
  <si>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</si>
  <si>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</si>
  <si>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</si>
  <si>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</si>
  <si>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</si>
  <si>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</si>
  <si>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</si>
  <si>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</si>
  <si>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</si>
  <si>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</si>
  <si>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</si>
  <si>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</si>
  <si>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</si>
  <si>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</si>
  <si>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</si>
  <si>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</si>
  <si>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</si>
  <si>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</si>
  <si>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</si>
  <si>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</si>
  <si>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</si>
  <si>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</si>
  <si>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</si>
  <si>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</si>
  <si>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</si>
  <si>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</si>
  <si>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</si>
  <si>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</si>
  <si>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</si>
  <si>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</si>
  <si>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</si>
  <si>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</si>
  <si>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</si>
  <si>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</si>
  <si>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</si>
  <si>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</si>
  <si>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</si>
  <si>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</si>
  <si>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</si>
  <si>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</si>
  <si>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</si>
  <si>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</si>
  <si>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</si>
  <si>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</si>
  <si>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</si>
  <si>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</si>
  <si>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</si>
  <si>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</si>
  <si>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</si>
  <si>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</si>
  <si>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</si>
  <si>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</si>
  <si>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</si>
  <si>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</si>
  <si>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</si>
  <si>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</si>
  <si>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</si>
  <si>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</si>
  <si>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</si>
  <si>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</si>
  <si>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</si>
  <si>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</si>
  <si>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</si>
  <si>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</si>
  <si>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</si>
  <si>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</si>
  <si>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</si>
  <si>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</si>
  <si>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</si>
  <si>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</si>
  <si>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</si>
  <si>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</si>
  <si>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</si>
  <si>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</si>
  <si>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</si>
  <si>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</si>
  <si>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</si>
  <si>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</si>
  <si>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</si>
  <si>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</si>
  <si>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</si>
  <si>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</si>
  <si>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</si>
  <si>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</si>
  <si>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</si>
  <si>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</si>
  <si>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</si>
  <si>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</si>
  <si>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</si>
  <si>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</si>
  <si>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</si>
  <si>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</si>
  <si>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</si>
  <si>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</si>
  <si>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</si>
  <si>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</si>
  <si>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</si>
  <si>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</si>
  <si>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</si>
  <si>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</si>
  <si>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</si>
  <si>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</si>
  <si>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</si>
  <si>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</si>
  <si>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</si>
  <si>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</si>
  <si>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</si>
  <si>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</si>
  <si>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</si>
  <si>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</si>
  <si>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</si>
  <si>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</si>
  <si>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</si>
  <si>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</si>
  <si>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</si>
  <si>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</si>
  <si>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</si>
  <si>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</si>
  <si>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</si>
  <si>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</si>
  <si>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</si>
  <si>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</si>
  <si>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</si>
  <si>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</si>
  <si>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</si>
  <si>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</si>
  <si>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</si>
  <si>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</si>
  <si>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</si>
  <si>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</si>
  <si>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</si>
  <si>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</si>
  <si>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</si>
  <si>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</si>
  <si>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</si>
  <si>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</si>
  <si>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</si>
  <si>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</si>
  <si>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</si>
  <si>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</si>
  <si>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</si>
  <si>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</si>
  <si>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</si>
  <si>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</si>
  <si>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</si>
  <si>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</si>
  <si>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</si>
  <si>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</si>
  <si>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</si>
  <si>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</si>
  <si>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</si>
  <si>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</si>
  <si>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</si>
  <si>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</si>
  <si>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</si>
  <si>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</si>
  <si>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</si>
  <si>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</si>
  <si>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</si>
  <si>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</si>
  <si>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</si>
  <si>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</si>
  <si>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</si>
  <si>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</si>
  <si>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</si>
  <si>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</si>
  <si>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</si>
  <si>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</si>
  <si>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</si>
  <si>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</si>
  <si>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</si>
  <si>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</si>
  <si>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</si>
  <si>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</si>
  <si>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</si>
  <si>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</si>
  <si>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</si>
  <si>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</si>
  <si>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</si>
  <si>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</si>
  <si>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</si>
  <si>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</si>
  <si>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</si>
  <si>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</si>
  <si>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</si>
  <si>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</si>
  <si>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</si>
  <si>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</si>
  <si>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</si>
  <si>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</si>
  <si>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</si>
  <si>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</si>
  <si>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</si>
  <si>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</si>
  <si>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</si>
  <si>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</si>
  <si>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</si>
  <si>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</si>
  <si>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</si>
  <si>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</si>
  <si>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</si>
  <si>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</si>
  <si>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</si>
  <si>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</si>
  <si>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</si>
  <si>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</si>
  <si>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</si>
  <si>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</si>
  <si>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</si>
  <si>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</si>
  <si>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</si>
  <si>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</si>
  <si>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</si>
  <si>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</si>
  <si>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</si>
  <si>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</si>
  <si>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</si>
  <si>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</si>
  <si>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</si>
  <si>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</si>
  <si>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</si>
  <si>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</si>
  <si>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</si>
  <si>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</si>
  <si>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</si>
  <si>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</si>
  <si>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</si>
  <si>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</si>
  <si>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</si>
  <si>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</si>
  <si>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</si>
  <si>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</si>
  <si>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</si>
  <si>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</si>
  <si>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</si>
  <si>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</si>
  <si>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</si>
  <si>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</si>
  <si>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</si>
  <si>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</si>
  <si>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</si>
  <si>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</si>
  <si>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</si>
  <si>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</si>
  <si>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</si>
  <si>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</si>
  <si>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</si>
  <si>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</si>
  <si>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</si>
  <si>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</si>
  <si>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</si>
  <si>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</si>
  <si>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</si>
  <si>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</si>
  <si>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</si>
  <si>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</si>
  <si>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</si>
  <si>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</si>
  <si>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</si>
  <si>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</si>
  <si>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</si>
  <si>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</si>
  <si>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</si>
  <si>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</si>
  <si>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</si>
  <si>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</si>
  <si>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</si>
  <si>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</si>
  <si>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</si>
  <si>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</si>
  <si>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</si>
  <si>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</si>
  <si>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</si>
  <si>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</si>
  <si>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</si>
  <si>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</si>
  <si>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</si>
  <si>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</si>
  <si>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</si>
  <si>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</si>
  <si>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</si>
  <si>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</si>
  <si>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</si>
  <si>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</si>
  <si>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</si>
  <si>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</si>
  <si>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</si>
  <si>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</si>
  <si>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</si>
  <si>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</si>
  <si>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</si>
  <si>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</si>
  <si>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</si>
  <si>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</si>
  <si>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</si>
  <si>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</si>
  <si>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</si>
  <si>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</si>
  <si>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</si>
  <si>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</si>
  <si>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</si>
  <si>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</si>
  <si>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</si>
  <si>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</si>
  <si>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</si>
  <si>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</si>
  <si>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</si>
  <si>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</si>
  <si>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</si>
  <si>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</si>
  <si>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</si>
  <si>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</si>
  <si>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</si>
  <si>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</si>
  <si>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</si>
  <si>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</si>
  <si>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</si>
  <si>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</si>
  <si>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</si>
  <si>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</si>
  <si>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</si>
  <si>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</si>
  <si>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</si>
  <si>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</si>
  <si>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</si>
  <si>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</si>
  <si>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</si>
  <si>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</si>
  <si>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</si>
  <si>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</si>
  <si>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</si>
  <si>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</si>
  <si>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</si>
  <si>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</si>
  <si>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</si>
  <si>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</si>
  <si>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</si>
  <si>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</si>
  <si>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</si>
  <si>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</si>
  <si>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</si>
  <si>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</si>
  <si>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</si>
  <si>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</si>
  <si>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</si>
  <si>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</si>
  <si>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</si>
  <si>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</si>
  <si>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</si>
  <si>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</si>
  <si>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</si>
  <si>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</si>
  <si>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</si>
  <si>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</si>
  <si>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</si>
  <si>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</si>
  <si>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</si>
  <si>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</si>
  <si>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</si>
  <si>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</si>
  <si>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</si>
  <si>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</si>
  <si>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</si>
  <si>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</si>
  <si>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</si>
  <si>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</si>
  <si>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</si>
  <si>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</si>
  <si>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</si>
  <si>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</si>
  <si>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</si>
  <si>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</si>
  <si>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</si>
  <si>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</si>
  <si>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</si>
  <si>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</si>
  <si>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</si>
  <si>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</si>
  <si>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</si>
  <si>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</si>
  <si>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</si>
  <si>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</si>
  <si>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</si>
  <si>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</si>
  <si>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</si>
  <si>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</si>
  <si>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</si>
  <si>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</si>
  <si>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</si>
  <si>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</si>
  <si>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</si>
  <si>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</si>
  <si>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</si>
  <si>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</si>
  <si>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</si>
  <si>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</si>
  <si>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</si>
  <si>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</si>
  <si>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</si>
  <si>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</si>
  <si>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</si>
  <si>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</si>
  <si>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</si>
  <si>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</si>
  <si>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</si>
  <si>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</si>
  <si>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</si>
  <si>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</si>
  <si>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</si>
  <si>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</si>
  <si>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</si>
  <si>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</si>
  <si>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</si>
  <si>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</si>
  <si>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</si>
  <si>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</si>
  <si>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</si>
  <si>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</si>
  <si>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</si>
  <si>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</si>
  <si>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</si>
  <si>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</si>
  <si>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</si>
  <si>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</si>
  <si>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</si>
  <si>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</si>
  <si>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</si>
  <si>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</si>
  <si>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</si>
  <si>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</si>
  <si>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</si>
  <si>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</si>
  <si>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</si>
  <si>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</si>
  <si>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</si>
  <si>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</si>
  <si>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</si>
  <si>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</si>
  <si>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</si>
  <si>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</si>
  <si>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</si>
  <si>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</si>
  <si>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</si>
  <si>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</si>
  <si>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</si>
  <si>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</si>
  <si>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</si>
  <si>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</si>
  <si>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</si>
  <si>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</si>
  <si>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</si>
  <si>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</si>
  <si>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</si>
  <si>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</si>
  <si>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</si>
  <si>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</si>
  <si>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</si>
  <si>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</si>
  <si>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</si>
  <si>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</si>
  <si>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</si>
  <si>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</si>
  <si>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</si>
  <si>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</si>
  <si>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</si>
  <si>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</si>
  <si>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</si>
  <si>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</si>
  <si>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</si>
  <si>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</si>
  <si>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</si>
  <si>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</si>
  <si>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</si>
  <si>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</si>
  <si>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</si>
  <si>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</si>
  <si>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</si>
  <si>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</si>
  <si>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</si>
  <si>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</si>
  <si>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</si>
  <si>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</si>
  <si>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</si>
  <si>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</si>
  <si>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</si>
  <si>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</si>
  <si>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</si>
  <si>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</si>
  <si>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</si>
  <si>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</si>
  <si>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</si>
  <si>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</si>
  <si>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</si>
  <si>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</si>
  <si>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</si>
  <si>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</si>
  <si>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</si>
  <si>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</si>
  <si>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</si>
  <si>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</si>
  <si>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</si>
  <si>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</si>
  <si>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</si>
  <si>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</si>
  <si>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</si>
  <si>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</si>
  <si>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</si>
  <si>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</si>
  <si>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</si>
  <si>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</si>
  <si>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</si>
  <si>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</si>
  <si>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</si>
  <si>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</si>
  <si>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</si>
  <si>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</si>
  <si>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</si>
  <si>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</si>
  <si>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</si>
  <si>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</si>
  <si>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</si>
  <si>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</si>
  <si>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</si>
  <si>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</si>
  <si>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</si>
  <si>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</si>
  <si>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</si>
  <si>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</si>
  <si>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</si>
  <si>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</si>
  <si>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</si>
  <si>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</si>
  <si>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</si>
  <si>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</si>
  <si>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</si>
  <si>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</si>
  <si>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</si>
  <si>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</si>
  <si>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</si>
  <si>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</si>
  <si>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</si>
  <si>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</si>
  <si>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</si>
  <si>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</si>
  <si>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</si>
  <si>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</si>
  <si>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</si>
  <si>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</si>
  <si>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</si>
  <si>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</si>
  <si>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</si>
  <si>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</si>
  <si>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</si>
  <si>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</si>
  <si>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</si>
  <si>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</si>
  <si>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</si>
  <si>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</si>
  <si>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</si>
  <si>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</si>
  <si>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</si>
  <si>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</si>
  <si>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</si>
  <si>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</si>
  <si>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</si>
  <si>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</si>
  <si>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</si>
  <si>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</si>
  <si>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</si>
  <si>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</si>
  <si>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</si>
  <si>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</si>
  <si>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</si>
  <si>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</si>
  <si>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</si>
  <si>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</si>
  <si>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</si>
  <si>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</si>
  <si>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</si>
  <si>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</si>
  <si>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</si>
  <si>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</si>
  <si>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</si>
  <si>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</si>
  <si>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</si>
  <si>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</si>
  <si>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</si>
  <si>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</si>
  <si>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</si>
  <si>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</si>
  <si>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</si>
  <si>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</si>
  <si>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</si>
  <si>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</si>
  <si>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</si>
  <si>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</si>
  <si>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</si>
  <si>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</si>
  <si>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</si>
  <si>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</si>
  <si>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</si>
  <si>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</si>
  <si>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</si>
  <si>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</si>
  <si>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</si>
  <si>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</si>
  <si>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</si>
  <si>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</si>
  <si>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</si>
  <si>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</si>
  <si>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</si>
  <si>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</si>
  <si>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</si>
  <si>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</si>
  <si>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</si>
  <si>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</si>
  <si>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</si>
  <si>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</si>
  <si>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</si>
  <si>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</si>
  <si>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</si>
  <si>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</si>
  <si>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</si>
  <si>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</si>
  <si>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</si>
  <si>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</si>
  <si>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</si>
  <si>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</si>
  <si>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</si>
  <si>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</si>
  <si>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</si>
  <si>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</si>
  <si>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</si>
  <si>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</si>
  <si>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</si>
  <si>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</si>
  <si>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</si>
  <si>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</si>
  <si>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</si>
  <si>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</si>
  <si>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</si>
  <si>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</si>
  <si>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</si>
  <si>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</si>
  <si>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</si>
  <si>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</si>
  <si>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</si>
  <si>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</si>
  <si>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</si>
  <si>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</si>
  <si>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</si>
  <si>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</si>
  <si>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</si>
  <si>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</si>
  <si>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</si>
  <si>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</si>
  <si>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</si>
  <si>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</si>
  <si>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</si>
  <si>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</si>
  <si>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</si>
  <si>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</si>
  <si>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</si>
  <si>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</si>
  <si>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</si>
  <si>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</si>
  <si>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</si>
  <si>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</si>
  <si>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</si>
  <si>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</si>
  <si>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</si>
  <si>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</si>
  <si>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</si>
  <si>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</si>
  <si>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</si>
  <si>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</si>
  <si>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</si>
  <si>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</si>
  <si>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</si>
  <si>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</si>
  <si>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</si>
  <si>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</si>
  <si>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</si>
  <si>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</si>
  <si>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</si>
  <si>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</si>
  <si>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</si>
  <si>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</si>
  <si>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</si>
  <si>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</si>
  <si>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</si>
  <si>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</si>
  <si>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</si>
  <si>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</si>
  <si>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</si>
  <si>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</si>
  <si>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</si>
  <si>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</si>
  <si>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</si>
  <si>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</si>
  <si>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</si>
  <si>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</si>
  <si>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</si>
  <si>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</si>
  <si>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</si>
  <si>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</si>
  <si>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</si>
  <si>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</si>
  <si>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</si>
  <si>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</si>
  <si>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</si>
  <si>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</si>
  <si>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</si>
  <si>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</si>
  <si>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</si>
  <si>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</si>
  <si>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</si>
  <si>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</si>
  <si>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</si>
  <si>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</si>
  <si>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</si>
  <si>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</si>
  <si>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</si>
  <si>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</si>
  <si>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</si>
  <si>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</si>
  <si>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</si>
  <si>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</si>
  <si>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</si>
  <si>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</si>
  <si>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</si>
  <si>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</si>
  <si>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</si>
  <si>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</si>
  <si>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</si>
  <si>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</si>
  <si>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</si>
  <si>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</si>
  <si>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</si>
  <si>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</si>
  <si>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</si>
  <si>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</si>
  <si>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</si>
  <si>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</si>
  <si>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</si>
  <si>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</si>
  <si>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</si>
  <si>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</si>
  <si>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</si>
  <si>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</si>
  <si>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</si>
  <si>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</si>
  <si>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</si>
  <si>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</si>
  <si>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</si>
  <si>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</si>
  <si>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</si>
  <si>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</si>
  <si>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</si>
  <si>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</si>
  <si>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</si>
  <si>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</si>
  <si>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</si>
  <si>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</si>
  <si>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</si>
  <si>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</si>
  <si>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</si>
  <si>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</si>
  <si>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</si>
  <si>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</si>
  <si>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</si>
  <si>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</si>
  <si>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</si>
  <si>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</si>
  <si>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</si>
  <si>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</si>
  <si>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</si>
  <si>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</si>
  <si>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</si>
  <si>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</si>
  <si>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</si>
  <si>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</si>
  <si>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</si>
  <si>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</si>
  <si>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</si>
  <si>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</si>
  <si>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</si>
  <si>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</si>
  <si>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</si>
  <si>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</si>
  <si>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</si>
  <si>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</si>
  <si>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</si>
  <si>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</si>
  <si>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</si>
  <si>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</si>
  <si>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</si>
  <si>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</si>
  <si>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</si>
  <si>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</si>
  <si>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</si>
  <si>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</si>
  <si>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</si>
  <si>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</si>
  <si>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</si>
  <si>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</si>
  <si>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</si>
  <si>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</si>
  <si>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</si>
  <si>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</si>
  <si>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</si>
  <si>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</si>
  <si>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</si>
  <si>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</si>
  <si>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</si>
  <si>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</si>
  <si>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</si>
  <si>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</si>
  <si>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</si>
  <si>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</si>
  <si>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</si>
  <si>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</si>
  <si>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</si>
  <si>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</si>
  <si>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</si>
  <si>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</si>
  <si>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</si>
  <si>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</si>
  <si>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</si>
  <si>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</si>
  <si>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</si>
  <si>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</si>
  <si>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</si>
  <si>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</si>
  <si>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</si>
  <si>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</si>
  <si>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</si>
  <si>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</si>
  <si>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</si>
  <si>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</si>
  <si>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</si>
  <si>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</si>
  <si>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</si>
  <si>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</si>
  <si>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</si>
  <si>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</si>
  <si>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</si>
  <si>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</si>
  <si>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</si>
  <si>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</si>
  <si>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</si>
  <si>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</si>
  <si>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</si>
  <si>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</si>
  <si>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</si>
  <si>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</si>
  <si>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</si>
  <si>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</si>
  <si>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</si>
  <si>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</si>
  <si>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</si>
  <si>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</si>
  <si>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</si>
  <si>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</si>
  <si>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</si>
  <si>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</si>
  <si>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</si>
  <si>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</si>
  <si>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</si>
  <si>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</si>
  <si>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</si>
  <si>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</si>
  <si>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</si>
  <si>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</si>
  <si>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</si>
  <si>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</si>
  <si>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</si>
  <si>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</si>
  <si>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</si>
  <si>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</si>
  <si>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</si>
  <si>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</si>
  <si>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</si>
  <si>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</si>
  <si>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</si>
  <si>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</si>
  <si>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</si>
  <si>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</si>
  <si>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</si>
  <si>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</si>
  <si>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</si>
  <si>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</si>
  <si>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</si>
  <si>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</si>
  <si>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</si>
  <si>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</si>
  <si>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</si>
  <si>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</si>
  <si>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</si>
  <si>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</si>
  <si>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</si>
  <si>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</si>
  <si>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</si>
  <si>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</si>
  <si>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</si>
  <si>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</si>
  <si>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</si>
  <si>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</si>
  <si>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</si>
  <si>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</si>
  <si>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</si>
  <si>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</si>
  <si>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</si>
  <si>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</si>
  <si>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</si>
  <si>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</si>
  <si>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</si>
  <si>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</si>
  <si>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</si>
  <si>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</si>
  <si>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</si>
  <si>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</si>
  <si>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</si>
  <si>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</si>
  <si>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</si>
  <si>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</si>
  <si>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</si>
  <si>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</si>
  <si>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</si>
  <si>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</si>
  <si>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</si>
  <si>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</si>
  <si>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</si>
  <si>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</si>
  <si>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</si>
  <si>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</si>
  <si>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</si>
  <si>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</si>
  <si>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</si>
  <si>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</si>
  <si>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</si>
  <si>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</si>
  <si>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</si>
  <si>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</si>
  <si>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</si>
  <si>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</si>
  <si>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</si>
  <si>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</si>
  <si>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</si>
  <si>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</si>
  <si>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</si>
  <si>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</si>
  <si>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</si>
  <si>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</si>
  <si>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</si>
  <si>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</si>
  <si>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</si>
  <si>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</si>
  <si>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</si>
  <si>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</si>
  <si>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</si>
  <si>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</si>
  <si>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</si>
  <si>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</si>
  <si>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</si>
  <si>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</si>
  <si>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</si>
  <si>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</si>
  <si>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</si>
  <si>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</si>
  <si>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</si>
  <si>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</si>
  <si>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</si>
  <si>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</si>
  <si>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</si>
  <si>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</si>
  <si>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</si>
  <si>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</si>
  <si>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</si>
  <si>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</si>
  <si>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</si>
  <si>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</si>
  <si>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</si>
  <si>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</si>
  <si>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</si>
  <si>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</si>
  <si>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</si>
  <si>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</si>
  <si>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</si>
  <si>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</si>
  <si>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</si>
  <si>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</si>
  <si>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</si>
  <si>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</si>
  <si>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</si>
  <si>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</si>
  <si>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</si>
  <si>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</si>
  <si>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</si>
  <si>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</si>
  <si>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</si>
  <si>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</si>
  <si>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</si>
  <si>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</si>
  <si>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</si>
  <si>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</si>
  <si>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</si>
  <si>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</si>
  <si>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</si>
  <si>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</si>
  <si>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</si>
  <si>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</si>
  <si>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</si>
  <si>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</si>
  <si>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</si>
  <si>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</si>
  <si>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</si>
  <si>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</si>
  <si>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</si>
  <si>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</si>
  <si>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</si>
  <si>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</si>
  <si>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</si>
  <si>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</si>
  <si>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</si>
  <si>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</si>
  <si>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</si>
  <si>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</si>
  <si>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</si>
  <si>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</si>
  <si>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</si>
  <si>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</si>
  <si>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</si>
  <si>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</si>
  <si>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</si>
  <si>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</si>
  <si>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</si>
  <si>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</si>
  <si>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</si>
  <si>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</si>
  <si>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</si>
  <si>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</si>
  <si>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</si>
  <si>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</si>
  <si>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</si>
  <si>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</si>
  <si>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</si>
  <si>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</si>
  <si>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</si>
  <si>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</si>
  <si>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</si>
  <si>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</si>
  <si>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</si>
  <si>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</si>
  <si>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</si>
  <si>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</si>
  <si>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</si>
  <si>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</si>
  <si>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</si>
  <si>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</si>
  <si>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</si>
  <si>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</si>
  <si>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</si>
  <si>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</si>
  <si>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</si>
  <si>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</si>
  <si>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</si>
  <si>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</si>
  <si>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</si>
  <si>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</si>
  <si>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</si>
  <si>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</si>
  <si>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</si>
  <si>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</si>
  <si>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</si>
  <si>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</si>
  <si>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</si>
  <si>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</si>
  <si>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</si>
  <si>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</si>
  <si>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</si>
  <si>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</si>
  <si>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</si>
  <si>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</si>
  <si>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</si>
  <si>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</si>
  <si>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</si>
  <si>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</si>
  <si>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</si>
  <si>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</si>
  <si>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</si>
  <si>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</si>
  <si>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</si>
  <si>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</si>
  <si>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</si>
  <si>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</si>
  <si>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</si>
  <si>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</si>
  <si>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</si>
  <si>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</si>
  <si>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</si>
  <si>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</si>
  <si>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</si>
  <si>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</si>
  <si>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</si>
  <si>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</si>
  <si>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</si>
  <si>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</si>
  <si>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</si>
  <si>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</si>
  <si>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</si>
  <si>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</si>
  <si>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</si>
  <si>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</si>
  <si>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</si>
  <si>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</si>
  <si>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</si>
  <si>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</si>
  <si>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</si>
  <si>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</si>
  <si>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</si>
  <si>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</si>
  <si>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</si>
  <si>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</si>
  <si>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</si>
  <si>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</si>
  <si>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</si>
  <si>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</si>
  <si>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</si>
  <si>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</si>
  <si>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</si>
  <si>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</si>
  <si>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</si>
  <si>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</si>
  <si>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</si>
  <si>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</si>
  <si>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</si>
  <si>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</si>
  <si>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</si>
  <si>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</si>
  <si>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</si>
  <si>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</si>
  <si>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</si>
  <si>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</si>
  <si>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</si>
  <si>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</si>
  <si>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</si>
  <si>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</si>
  <si>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</si>
  <si>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</si>
  <si>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</si>
  <si>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</si>
  <si>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</si>
  <si>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</si>
  <si>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</si>
  <si>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</si>
  <si>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</si>
  <si>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</si>
  <si>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</si>
  <si>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</si>
  <si>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</si>
  <si>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</si>
  <si>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</si>
  <si>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</si>
  <si>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</si>
  <si>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</si>
  <si>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</si>
  <si>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</si>
  <si>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</si>
  <si>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</si>
  <si>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</si>
  <si>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</si>
  <si>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</si>
  <si>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</si>
  <si>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</si>
  <si>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</si>
  <si>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</si>
  <si>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</si>
  <si>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</si>
  <si>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</si>
  <si>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</si>
  <si>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</si>
  <si>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</si>
  <si>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</si>
  <si>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</si>
  <si>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</si>
  <si>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</si>
  <si>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</si>
  <si>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</si>
  <si>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</si>
  <si>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</si>
  <si>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</si>
  <si>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</si>
  <si>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</si>
  <si>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</si>
  <si>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</si>
  <si>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</si>
  <si>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</si>
  <si>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</si>
  <si>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</si>
  <si>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</si>
  <si>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</si>
  <si>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</si>
  <si>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</si>
  <si>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</si>
  <si>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</si>
  <si>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</si>
  <si>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</si>
  <si>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</si>
  <si>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</si>
  <si>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</si>
  <si>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</si>
  <si>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</si>
  <si>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</si>
  <si>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</si>
  <si>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</si>
  <si>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</si>
  <si>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</si>
  <si>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</si>
  <si>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</si>
  <si>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</si>
  <si>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</si>
  <si>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</si>
  <si>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</si>
  <si>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</si>
  <si>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</si>
  <si>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</si>
  <si>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</si>
  <si>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</si>
  <si>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</si>
  <si>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</si>
  <si>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</si>
  <si>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</si>
  <si>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</si>
  <si>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</si>
  <si>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</si>
  <si>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</si>
  <si>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</si>
  <si>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</si>
  <si>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</si>
  <si>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</si>
  <si>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</si>
  <si>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</si>
  <si>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</si>
  <si>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</si>
  <si>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</si>
  <si>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</si>
  <si>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</si>
  <si>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</si>
  <si>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</si>
  <si>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</si>
  <si>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</si>
  <si>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</si>
  <si>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</si>
  <si>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</si>
  <si>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</si>
  <si>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</si>
  <si>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</si>
  <si>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</si>
  <si>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</si>
  <si>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</si>
  <si>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</si>
  <si>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</si>
  <si>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</si>
  <si>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</si>
  <si>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</si>
  <si>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</si>
  <si>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</si>
  <si>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</si>
  <si>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</si>
  <si>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</si>
  <si>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</si>
  <si>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</si>
  <si>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</si>
  <si>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</si>
  <si>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</si>
  <si>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</si>
  <si>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</si>
  <si>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</si>
  <si>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</si>
  <si>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</si>
  <si>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</si>
  <si>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</si>
  <si>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</si>
  <si>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</si>
  <si>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</si>
  <si>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</si>
  <si>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</si>
  <si>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</si>
  <si>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</si>
  <si>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</si>
  <si>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</si>
  <si>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</si>
  <si>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</si>
  <si>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</si>
  <si>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</si>
  <si>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</si>
  <si>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</si>
  <si>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</si>
  <si>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</si>
  <si>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</si>
  <si>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</si>
  <si>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</si>
  <si>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</si>
  <si>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</si>
  <si>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</si>
  <si>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</si>
  <si>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</si>
  <si>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</si>
  <si>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</si>
  <si>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</si>
  <si>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</si>
  <si>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</si>
  <si>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</si>
  <si>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</si>
  <si>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</si>
  <si>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</si>
  <si>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</si>
  <si>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</si>
  <si>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</si>
  <si>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</si>
  <si>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</si>
  <si>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</si>
  <si>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</si>
  <si>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</si>
  <si>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</si>
  <si>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</si>
  <si>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</si>
  <si>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</si>
  <si>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</si>
  <si>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</si>
  <si>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</si>
  <si>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</si>
  <si>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</si>
  <si>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</si>
  <si>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</si>
  <si>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</si>
  <si>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</si>
  <si>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</si>
  <si>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</si>
  <si>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</si>
  <si>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</si>
  <si>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</si>
  <si>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</si>
  <si>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</si>
  <si>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</si>
  <si>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</si>
  <si>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</si>
  <si>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</si>
  <si>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</si>
  <si>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</si>
  <si>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</si>
  <si>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</si>
  <si>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</si>
  <si>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</si>
  <si>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</si>
  <si>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</si>
  <si>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</si>
  <si>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</si>
  <si>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</si>
  <si>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</si>
  <si>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</si>
  <si>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</si>
  <si>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</si>
  <si>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</si>
  <si>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</si>
  <si>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</si>
  <si>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</si>
  <si>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</si>
  <si>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</si>
  <si>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</si>
  <si>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</si>
  <si>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</si>
  <si>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</si>
  <si>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</si>
  <si>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</si>
  <si>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</si>
  <si>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</si>
  <si>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</si>
  <si>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</si>
  <si>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</si>
  <si>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</si>
  <si>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</si>
  <si>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</si>
  <si>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</si>
  <si>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</si>
  <si>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</si>
  <si>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</si>
  <si>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</si>
  <si>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</si>
  <si>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</si>
  <si>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</si>
  <si>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</si>
  <si>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</si>
  <si>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</si>
  <si>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</si>
  <si>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</si>
  <si>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</si>
  <si>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</si>
  <si>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</si>
  <si>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</si>
  <si>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</si>
  <si>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</si>
  <si>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</si>
  <si>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</si>
  <si>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</si>
  <si>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</si>
  <si>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</si>
  <si>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</si>
  <si>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</si>
  <si>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</si>
  <si>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</si>
  <si>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</si>
  <si>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</si>
  <si>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</si>
  <si>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</si>
  <si>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</si>
  <si>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</si>
  <si>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</si>
  <si>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</si>
  <si>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</si>
  <si>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</si>
  <si>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</si>
  <si>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</si>
  <si>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</si>
  <si>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</si>
  <si>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</si>
  <si>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</si>
  <si>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</si>
  <si>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</si>
  <si>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</si>
  <si>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</si>
  <si>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</si>
  <si>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</si>
  <si>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</si>
  <si>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</si>
  <si>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</si>
  <si>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</si>
  <si>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</si>
  <si>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</si>
  <si>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</si>
  <si>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</si>
  <si>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</si>
  <si>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</si>
  <si>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</si>
  <si>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</si>
  <si>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</si>
  <si>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</si>
  <si>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</si>
  <si>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</si>
  <si>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</si>
  <si>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</si>
  <si>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</si>
  <si>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</si>
  <si>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</si>
  <si>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</si>
  <si>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</si>
  <si>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</si>
  <si>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</si>
  <si>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</si>
  <si>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</si>
  <si>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</si>
  <si>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</si>
  <si>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</si>
  <si>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</si>
  <si>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</si>
  <si>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</si>
  <si>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</si>
  <si>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</si>
  <si>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</si>
  <si>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</si>
  <si>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</si>
  <si>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</si>
  <si>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</si>
  <si>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</si>
  <si>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</si>
  <si>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</si>
  <si>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</si>
  <si>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</si>
  <si>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</si>
  <si>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</si>
  <si>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</si>
  <si>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</si>
  <si>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</si>
  <si>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</si>
  <si>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</si>
  <si>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</si>
  <si>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</si>
  <si>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</si>
  <si>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</si>
  <si>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</si>
  <si>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</si>
  <si>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</si>
  <si>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</si>
  <si>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</si>
  <si>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</si>
  <si>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</si>
  <si>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</si>
  <si>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</si>
  <si>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</si>
  <si>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</si>
  <si>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</si>
  <si>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</si>
  <si>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</si>
  <si>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</si>
  <si>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</si>
  <si>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</si>
  <si>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</si>
  <si>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</si>
  <si>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</si>
  <si>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</si>
  <si>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</si>
  <si>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</si>
  <si>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</si>
  <si>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</si>
  <si>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</si>
  <si>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</si>
  <si>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</si>
  <si>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</si>
  <si>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</si>
  <si>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</si>
  <si>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</si>
  <si>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</si>
  <si>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</si>
  <si>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</si>
  <si>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</si>
  <si>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</si>
  <si>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</si>
  <si>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</si>
  <si>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</si>
  <si>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</si>
  <si>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</si>
  <si>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</si>
  <si>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</si>
  <si>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</si>
  <si>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</si>
  <si>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</si>
  <si>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</si>
  <si>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</si>
  <si>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</si>
  <si>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</si>
  <si>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</si>
  <si>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</si>
  <si>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</si>
  <si>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</si>
  <si>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</si>
  <si>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</si>
  <si>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</si>
  <si>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</si>
  <si>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</si>
  <si>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</si>
  <si>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</si>
  <si>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</si>
  <si>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</si>
  <si>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</si>
  <si>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</si>
  <si>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</si>
  <si>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</si>
  <si>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</si>
  <si>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</si>
  <si>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</si>
  <si>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</si>
  <si>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</si>
  <si>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</si>
  <si>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</si>
  <si>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</si>
  <si>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</si>
  <si>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</si>
  <si>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</si>
  <si>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</si>
  <si>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</si>
  <si>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</si>
  <si>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</si>
  <si>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</si>
  <si>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</si>
  <si>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</si>
  <si>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</si>
  <si>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</si>
  <si>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</si>
  <si>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</si>
  <si>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</si>
  <si>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</si>
  <si>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</si>
  <si>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</si>
  <si>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</si>
  <si>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</si>
  <si>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</si>
  <si>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</si>
  <si>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</si>
  <si>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</si>
  <si>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</si>
  <si>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</si>
  <si>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</si>
  <si>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</si>
  <si>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</si>
  <si>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</si>
  <si>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</si>
  <si>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</si>
  <si>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</si>
  <si>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</si>
  <si>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</si>
  <si>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</si>
  <si>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</si>
  <si>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</si>
  <si>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</si>
  <si>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</si>
  <si>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</si>
  <si>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</si>
  <si>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</si>
  <si>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</si>
  <si>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</si>
  <si>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</si>
  <si>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</si>
  <si>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</si>
  <si>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</si>
  <si>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</si>
  <si>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</si>
  <si>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</si>
  <si>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</si>
  <si>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</si>
  <si>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</si>
  <si>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</si>
  <si>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</si>
  <si>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</si>
  <si>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</si>
  <si>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</si>
  <si>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</si>
  <si>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</si>
  <si>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</si>
  <si>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</si>
  <si>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</si>
  <si>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</si>
  <si>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</si>
  <si>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</si>
  <si>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</si>
  <si>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</si>
  <si>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</si>
  <si>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</si>
  <si>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</si>
  <si>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</si>
  <si>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</si>
  <si>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</si>
  <si>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</si>
  <si>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</si>
  <si>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</si>
  <si>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</si>
  <si>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</si>
  <si>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</si>
  <si>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</si>
  <si>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</si>
  <si>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</si>
  <si>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</si>
  <si>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</si>
  <si>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</si>
  <si>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</si>
  <si>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</si>
  <si>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</si>
  <si>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</si>
  <si>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</si>
  <si>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</si>
  <si>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</si>
  <si>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</si>
  <si>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</si>
  <si>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</si>
  <si>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</si>
  <si>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</si>
  <si>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</si>
  <si>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</si>
  <si>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</si>
  <si>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</si>
  <si>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</si>
  <si>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</si>
  <si>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</si>
  <si>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</si>
  <si>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</si>
  <si>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</si>
  <si>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</si>
  <si>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</si>
  <si>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</si>
  <si>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</si>
  <si>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</si>
  <si>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</si>
  <si>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</si>
  <si>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</si>
  <si>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</si>
  <si>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</si>
  <si>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</si>
  <si>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</si>
  <si>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</si>
  <si>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</si>
  <si>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</si>
  <si>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</si>
  <si>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</si>
  <si>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</si>
  <si>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</si>
  <si>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</si>
  <si>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</si>
  <si>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</si>
  <si>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</si>
  <si>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</si>
  <si>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</si>
  <si>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</si>
  <si>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</si>
  <si>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</si>
  <si>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</si>
  <si>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</si>
  <si>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</si>
  <si>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</si>
  <si>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</si>
  <si>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</si>
  <si>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</si>
  <si>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</si>
  <si>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</si>
  <si>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</si>
  <si>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</si>
  <si>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</si>
  <si>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</si>
  <si>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</si>
  <si>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</si>
  <si>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</si>
  <si>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</si>
  <si>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</si>
  <si>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</si>
  <si>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</si>
  <si>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</si>
  <si>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</si>
  <si>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</si>
  <si>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</si>
  <si>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</si>
  <si>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</si>
  <si>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</si>
  <si>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</si>
  <si>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</si>
  <si>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</si>
  <si>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</si>
  <si>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</si>
  <si>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</si>
  <si>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</si>
  <si>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</si>
  <si>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</si>
  <si>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</si>
  <si>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</si>
  <si>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</si>
  <si>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</si>
  <si>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</si>
  <si>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</si>
  <si>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</si>
  <si>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</si>
  <si>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</si>
  <si>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</si>
  <si>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</si>
  <si>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</si>
  <si>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</si>
  <si>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</si>
  <si>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</si>
  <si>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</si>
  <si>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</si>
  <si>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</si>
  <si>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</si>
  <si>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</si>
  <si>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</si>
  <si>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</si>
  <si>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</si>
  <si>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</si>
  <si>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</si>
  <si>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</si>
  <si>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</si>
  <si>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</si>
  <si>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</si>
  <si>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</si>
  <si>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</si>
  <si>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</si>
  <si>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</si>
  <si>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</si>
  <si>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</si>
  <si>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</si>
  <si>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</si>
  <si>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</si>
  <si>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</si>
  <si>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</si>
  <si>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</si>
  <si>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</si>
  <si>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</si>
  <si>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</si>
  <si>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</si>
  <si>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</si>
  <si>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</si>
  <si>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</si>
  <si>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</si>
  <si>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</si>
  <si>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</si>
  <si>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</si>
  <si>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</si>
  <si>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</si>
  <si>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</si>
  <si>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</si>
  <si>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</si>
  <si>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</si>
  <si>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</si>
  <si>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</si>
  <si>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</si>
  <si>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</si>
  <si>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</si>
  <si>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</si>
  <si>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</si>
  <si>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</si>
  <si>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</si>
  <si>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</si>
  <si>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</si>
  <si>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</si>
  <si>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</si>
  <si>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</si>
  <si>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</si>
  <si>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</si>
  <si>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</si>
  <si>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</si>
  <si>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</si>
  <si>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</si>
  <si>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</si>
  <si>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</si>
  <si>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</si>
  <si>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</si>
  <si>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</si>
  <si>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</si>
  <si>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</si>
  <si>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</si>
  <si>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</si>
  <si>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</si>
  <si>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</si>
  <si>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</si>
  <si>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</si>
  <si>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</si>
  <si>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</si>
  <si>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</si>
  <si>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</si>
  <si>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</si>
  <si>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</si>
  <si>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</si>
  <si>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</si>
  <si>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</si>
  <si>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</si>
  <si>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</si>
  <si>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</si>
  <si>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</si>
  <si>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</si>
  <si>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</si>
  <si>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</si>
  <si>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</si>
  <si>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</si>
  <si>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</si>
  <si>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</si>
  <si>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</si>
  <si>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</si>
  <si>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</si>
  <si>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</si>
  <si>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</si>
  <si>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</si>
  <si>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</si>
  <si>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</si>
  <si>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</si>
  <si>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</si>
  <si>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</si>
  <si>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</si>
  <si>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</si>
  <si>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</si>
  <si>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</si>
  <si>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</si>
  <si>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</si>
  <si>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</si>
  <si>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</si>
  <si>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</si>
  <si>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</si>
  <si>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</si>
  <si>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</si>
  <si>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</si>
  <si>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</si>
  <si>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</si>
  <si>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</si>
  <si>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</si>
  <si>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</si>
  <si>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</si>
  <si>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</si>
  <si>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</si>
  <si>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</si>
  <si>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</si>
  <si>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</si>
  <si>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</si>
  <si>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</si>
  <si>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</si>
  <si>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</si>
  <si>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</si>
  <si>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</si>
  <si>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</si>
  <si>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</si>
  <si>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</si>
  <si>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</si>
  <si>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</si>
  <si>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</si>
  <si>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</si>
  <si>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</si>
  <si>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</si>
  <si>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</si>
  <si>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</si>
  <si>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</si>
  <si>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</si>
  <si>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</si>
  <si>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</si>
  <si>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</si>
  <si>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</si>
  <si>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</si>
  <si>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</si>
  <si>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</si>
  <si>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</si>
  <si>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</si>
  <si>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</si>
  <si>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</si>
  <si>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</si>
  <si>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</si>
  <si>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</si>
  <si>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</si>
  <si>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</si>
  <si>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</si>
  <si>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</si>
  <si>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</si>
  <si>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</si>
  <si>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</si>
  <si>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</si>
  <si>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</si>
  <si>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</si>
  <si>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</si>
  <si>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</si>
  <si>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</si>
  <si>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</si>
  <si>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</si>
  <si>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</si>
  <si>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</si>
  <si>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</si>
  <si>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</si>
  <si>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</si>
  <si>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</si>
  <si>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</si>
  <si>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</si>
  <si>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</si>
  <si>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</si>
  <si>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</si>
  <si>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</si>
  <si>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</si>
  <si>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</si>
  <si>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</si>
  <si>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</si>
  <si>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</si>
  <si>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</si>
  <si>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</si>
  <si>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</si>
  <si>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</si>
  <si>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</si>
  <si>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</si>
  <si>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</si>
  <si>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</si>
  <si>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</si>
  <si>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</si>
  <si>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</si>
  <si>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</si>
  <si>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</si>
  <si>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</si>
  <si>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</si>
  <si>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</si>
  <si>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</si>
  <si>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</si>
  <si>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</si>
  <si>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</si>
  <si>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</si>
  <si>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</si>
  <si>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</si>
  <si>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</si>
  <si>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</si>
  <si>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</si>
  <si>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</si>
  <si>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</si>
  <si>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</si>
  <si>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</si>
  <si>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</si>
  <si>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</si>
  <si>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</si>
  <si>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</si>
  <si>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</si>
  <si>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</si>
  <si>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</si>
  <si>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</si>
  <si>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</si>
  <si>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</si>
  <si>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</si>
  <si>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</si>
  <si>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</si>
  <si>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</si>
  <si>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</si>
  <si>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</si>
  <si>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</si>
  <si>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</si>
  <si>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</si>
  <si>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</si>
  <si>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</si>
  <si>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</si>
  <si>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</si>
  <si>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</si>
  <si>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</si>
  <si>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</si>
  <si>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</si>
  <si>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</si>
  <si>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</si>
  <si>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</si>
  <si>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</si>
  <si>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</si>
  <si>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</si>
  <si>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</si>
  <si>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</si>
  <si>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</si>
  <si>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</si>
  <si>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</si>
  <si>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</si>
  <si>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</si>
  <si>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</si>
  <si>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</si>
  <si>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</si>
  <si>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</si>
  <si>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</si>
  <si>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</si>
  <si>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</si>
  <si>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</si>
  <si>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</si>
  <si>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</si>
  <si>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</si>
  <si>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</si>
  <si>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</si>
  <si>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</si>
  <si>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</si>
  <si>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</si>
  <si>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</si>
  <si>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</si>
  <si>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</si>
  <si>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</si>
  <si>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</si>
  <si>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</si>
  <si>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</si>
  <si>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</si>
  <si>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</si>
  <si>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</si>
  <si>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</si>
  <si>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</si>
  <si>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</si>
  <si>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</si>
  <si>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</si>
  <si>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</si>
  <si>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</si>
  <si>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</si>
  <si>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</si>
  <si>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</si>
  <si>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</si>
  <si>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</si>
  <si>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</si>
  <si>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</si>
  <si>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</si>
  <si>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</si>
  <si>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</si>
  <si>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</si>
  <si>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</si>
  <si>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</si>
  <si>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</si>
  <si>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</si>
  <si>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</si>
  <si>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</si>
  <si>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</si>
  <si>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</si>
  <si>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</si>
  <si>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</si>
  <si>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</si>
  <si>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</si>
  <si>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</si>
  <si>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</si>
  <si>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</si>
  <si>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</si>
  <si>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</si>
  <si>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</si>
  <si>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</si>
  <si>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</si>
  <si>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</si>
  <si>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</si>
  <si>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</si>
  <si>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</si>
  <si>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</si>
  <si>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</si>
  <si>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</si>
  <si>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</si>
  <si>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</si>
  <si>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</si>
  <si>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</si>
  <si>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</si>
  <si>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</si>
  <si>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</si>
  <si>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</si>
  <si>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</si>
  <si>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</si>
  <si>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</si>
  <si>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</si>
  <si>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</si>
  <si>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</si>
  <si>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</si>
  <si>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</si>
  <si>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</si>
  <si>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</si>
  <si>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</si>
  <si>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</si>
  <si>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</si>
  <si>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</si>
  <si>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</si>
  <si>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</si>
  <si>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</si>
  <si>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</si>
  <si>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</si>
  <si>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</si>
  <si>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</si>
  <si>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</si>
  <si>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</si>
  <si>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</si>
  <si>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</si>
  <si>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</si>
  <si>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</si>
  <si>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</si>
  <si>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</si>
  <si>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</si>
  <si>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</si>
  <si>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</si>
  <si>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</si>
  <si>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</si>
  <si>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</si>
  <si>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</si>
  <si>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</si>
  <si>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</si>
  <si>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</si>
  <si>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</si>
  <si>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</si>
  <si>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</si>
  <si>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</si>
  <si>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</si>
  <si>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</si>
  <si>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</si>
  <si>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</si>
  <si>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</si>
  <si>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</si>
  <si>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</si>
  <si>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</si>
  <si>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</si>
  <si>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</si>
  <si>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</si>
  <si>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</si>
  <si>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</si>
  <si>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</si>
  <si>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</si>
  <si>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</si>
  <si>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</si>
  <si>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</si>
  <si>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</si>
  <si>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</si>
  <si>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</si>
  <si>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</si>
  <si>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</si>
  <si>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</si>
  <si>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</si>
  <si>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</si>
  <si>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</si>
  <si>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</si>
  <si>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</si>
  <si>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</si>
  <si>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</si>
  <si>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</si>
  <si>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</si>
  <si>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</si>
  <si>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</si>
  <si>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</si>
  <si>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</si>
  <si>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</si>
  <si>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</si>
  <si>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</si>
  <si>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</si>
  <si>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</si>
  <si>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</si>
  <si>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</si>
  <si>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</si>
  <si>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</si>
  <si>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</si>
  <si>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</si>
  <si>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</si>
  <si>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</si>
  <si>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</si>
  <si>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</si>
  <si>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</si>
  <si>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</si>
  <si>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</si>
  <si>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</si>
  <si>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</si>
  <si>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</si>
  <si>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</si>
  <si>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</si>
  <si>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</si>
  <si>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</si>
  <si>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</si>
  <si>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</si>
  <si>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</si>
  <si>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</si>
  <si>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</si>
  <si>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</si>
  <si>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</si>
  <si>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</si>
  <si>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</si>
  <si>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</si>
  <si>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</si>
  <si>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</si>
  <si>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</si>
  <si>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</si>
  <si>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</si>
  <si>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</si>
  <si>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</si>
  <si>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</si>
  <si>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</si>
  <si>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</si>
  <si>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</si>
  <si>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</si>
  <si>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</si>
  <si>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</si>
  <si>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</si>
  <si>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</si>
  <si>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</si>
  <si>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</si>
  <si>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</si>
  <si>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</si>
  <si>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</si>
  <si>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</si>
  <si>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</si>
  <si>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</si>
  <si>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</si>
  <si>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</si>
  <si>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</si>
  <si>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</si>
  <si>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</si>
  <si>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</si>
  <si>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</si>
  <si>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</si>
  <si>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</si>
  <si>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</si>
  <si>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</si>
  <si>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</si>
  <si>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</si>
  <si>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</si>
  <si>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</si>
  <si>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</si>
  <si>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</si>
  <si>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</si>
  <si>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</si>
  <si>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</si>
  <si>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</si>
  <si>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</si>
  <si>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</si>
  <si>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</si>
  <si>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</si>
  <si>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</si>
  <si>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</si>
  <si>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</si>
  <si>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</si>
  <si>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</si>
  <si>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</si>
  <si>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</si>
  <si>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</si>
  <si>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</si>
  <si>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</si>
  <si>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</si>
  <si>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</si>
  <si>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</si>
  <si>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</si>
  <si>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</si>
  <si>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</si>
  <si>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</si>
  <si>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</si>
  <si>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</si>
  <si>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</si>
  <si>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</si>
  <si>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</si>
  <si>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</si>
  <si>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</si>
  <si>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</si>
  <si>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</si>
  <si>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</si>
  <si>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</si>
  <si>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</si>
  <si>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</si>
  <si>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</si>
  <si>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</si>
  <si>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</si>
  <si>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</si>
  <si>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</si>
  <si>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</si>
  <si>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</si>
  <si>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</si>
  <si>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</si>
  <si>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</si>
  <si>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</si>
  <si>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</si>
  <si>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</si>
  <si>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</si>
  <si>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</si>
  <si>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</si>
  <si>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</si>
  <si>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</si>
  <si>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</si>
  <si>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</si>
  <si>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</si>
  <si>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</si>
  <si>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</si>
  <si>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</si>
  <si>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</si>
  <si>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</si>
  <si>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</si>
  <si>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</si>
  <si>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</si>
  <si>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</si>
  <si>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</si>
  <si>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</si>
  <si>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</si>
  <si>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</si>
  <si>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</si>
  <si>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</si>
  <si>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</si>
  <si>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</si>
  <si>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</si>
  <si>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</si>
  <si>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</si>
  <si>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</si>
  <si>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</si>
  <si>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</si>
  <si>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</si>
  <si>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</si>
  <si>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</si>
  <si>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</si>
  <si>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</si>
  <si>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</si>
  <si>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</si>
  <si>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</si>
  <si>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</si>
  <si>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</si>
  <si>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</si>
  <si>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</si>
  <si>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</si>
  <si>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</si>
  <si>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</si>
  <si>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</si>
  <si>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</si>
  <si>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</si>
  <si>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</si>
  <si>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</si>
  <si>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</si>
  <si>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</si>
  <si>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</si>
  <si>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</si>
  <si>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</si>
  <si>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</si>
  <si>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</si>
  <si>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</si>
  <si>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</si>
  <si>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</si>
  <si>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</si>
  <si>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</si>
  <si>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</si>
  <si>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</si>
  <si>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</si>
  <si>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</si>
  <si>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</si>
  <si>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</si>
  <si>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</si>
  <si>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</si>
  <si>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</si>
  <si>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</si>
  <si>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</si>
  <si>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</si>
  <si>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</si>
  <si>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</si>
  <si>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</si>
  <si>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</si>
  <si>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</si>
  <si>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</si>
  <si>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</si>
  <si>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</si>
  <si>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</si>
  <si>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</si>
  <si>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</si>
  <si>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</si>
  <si>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</si>
  <si>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</si>
  <si>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</si>
  <si>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</si>
  <si>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</si>
  <si>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</si>
  <si>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</si>
  <si>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</si>
  <si>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</si>
  <si>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</si>
  <si>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</si>
  <si>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</si>
  <si>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</si>
  <si>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</si>
  <si>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</si>
  <si>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</si>
  <si>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</si>
  <si>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</si>
  <si>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</si>
  <si>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</si>
  <si>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</si>
  <si>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</si>
  <si>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</si>
  <si>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</si>
  <si>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</si>
  <si>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</si>
  <si>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</si>
  <si>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</si>
  <si>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</si>
  <si>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</si>
  <si>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</si>
  <si>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</si>
  <si>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</si>
  <si>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</si>
  <si>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</si>
  <si>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</si>
  <si>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</si>
  <si>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</si>
  <si>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</si>
  <si>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</si>
  <si>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</si>
  <si>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</si>
  <si>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</si>
  <si>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</si>
  <si>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</si>
  <si>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</si>
  <si>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</si>
  <si>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</si>
  <si>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</si>
  <si>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</si>
  <si>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</si>
  <si>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</si>
  <si>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</si>
  <si>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</si>
  <si>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</si>
  <si>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</si>
  <si>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</si>
  <si>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</si>
  <si>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</si>
  <si>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</si>
  <si>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</si>
  <si>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</si>
  <si>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</si>
  <si>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</si>
  <si>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</si>
  <si>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</si>
  <si>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</si>
  <si>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</si>
  <si>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</si>
  <si>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</si>
  <si>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</si>
  <si>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</si>
  <si>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</si>
  <si>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</si>
  <si>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</si>
  <si>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</si>
  <si>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</si>
  <si>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</si>
  <si>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</si>
  <si>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</si>
  <si>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</si>
  <si>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</si>
  <si>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</si>
  <si>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</si>
  <si>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</si>
  <si>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</si>
  <si>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</si>
  <si>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</si>
  <si>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</si>
  <si>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</si>
  <si>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</si>
  <si>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</si>
  <si>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</si>
  <si>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</si>
  <si>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</si>
  <si>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</si>
  <si>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</si>
  <si>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</si>
  <si>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</si>
  <si>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</si>
  <si>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</si>
  <si>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</si>
  <si>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</si>
  <si>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</si>
  <si>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</si>
  <si>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</si>
  <si>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</si>
  <si>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</si>
  <si>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</si>
  <si>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</si>
  <si>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</si>
  <si>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</si>
  <si>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</si>
  <si>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</si>
  <si>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</si>
  <si>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</si>
  <si>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</si>
  <si>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</si>
  <si>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</si>
  <si>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</si>
  <si>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</si>
  <si>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</si>
  <si>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</si>
  <si>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</si>
  <si>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</si>
  <si>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</si>
  <si>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</si>
  <si>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</si>
  <si>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</si>
  <si>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</si>
  <si>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</si>
  <si>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</si>
  <si>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</si>
  <si>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</si>
  <si>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</si>
  <si>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</si>
  <si>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</si>
  <si>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</si>
  <si>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</si>
  <si>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</si>
  <si>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</si>
  <si>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</si>
  <si>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</si>
  <si>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</si>
  <si>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</si>
  <si>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</si>
  <si>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</si>
  <si>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</si>
  <si>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</si>
  <si>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</si>
  <si>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</si>
  <si>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</si>
  <si>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</si>
  <si>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</si>
  <si>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</si>
  <si>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</si>
  <si>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</si>
  <si>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</si>
  <si>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</si>
  <si>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</si>
  <si>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</si>
  <si>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</si>
  <si>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</si>
  <si>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</si>
  <si>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</si>
  <si>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</si>
  <si>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</si>
  <si>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</si>
  <si>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</si>
  <si>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</si>
  <si>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</si>
  <si>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</si>
  <si>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</si>
  <si>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</si>
  <si>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</si>
  <si>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</si>
  <si>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</si>
  <si>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</si>
  <si>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</si>
  <si>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</si>
  <si>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</si>
  <si>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</si>
  <si>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</si>
  <si>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</si>
  <si>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</si>
  <si>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</si>
  <si>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</si>
  <si>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</si>
  <si>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</si>
  <si>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</si>
  <si>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</si>
  <si>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</si>
  <si>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</si>
  <si>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</si>
  <si>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</si>
  <si>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</si>
  <si>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</si>
  <si>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</si>
  <si>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</si>
  <si>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</si>
  <si>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</si>
  <si>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</si>
  <si>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</si>
  <si>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</si>
  <si>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</si>
  <si>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</si>
  <si>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</si>
  <si>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</si>
  <si>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</si>
  <si>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</si>
  <si>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</si>
  <si>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</si>
  <si>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</si>
  <si>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</si>
  <si>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</si>
  <si>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</si>
  <si>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</si>
  <si>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</si>
  <si>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</si>
  <si>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</si>
  <si>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</si>
  <si>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</si>
  <si>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</si>
  <si>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</si>
  <si>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</si>
  <si>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</si>
  <si>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</si>
  <si>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</si>
  <si>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</si>
  <si>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</si>
  <si>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</si>
  <si>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</si>
  <si>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</si>
  <si>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</si>
  <si>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</si>
  <si>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</si>
  <si>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</si>
  <si>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</si>
  <si>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</si>
  <si>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</si>
  <si>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</si>
  <si>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</si>
  <si>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</si>
  <si>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</si>
  <si>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</si>
  <si>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</si>
  <si>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</si>
  <si>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</si>
  <si>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</si>
  <si>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</si>
  <si>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</si>
  <si>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</si>
  <si>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</si>
  <si>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</si>
  <si>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</si>
  <si>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</si>
  <si>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</si>
  <si>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</si>
  <si>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</si>
  <si>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</si>
  <si>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</si>
  <si>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</si>
  <si>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</si>
  <si>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</si>
  <si>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</si>
  <si>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</si>
  <si>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</si>
  <si>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</si>
  <si>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</si>
  <si>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</si>
  <si>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</si>
  <si>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</si>
  <si>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</si>
  <si>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</si>
  <si>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</si>
  <si>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</si>
  <si>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</si>
  <si>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</si>
  <si>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</si>
  <si>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</si>
  <si>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</si>
  <si>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</si>
  <si>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</si>
  <si>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</si>
  <si>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</si>
  <si>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</si>
  <si>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</si>
  <si>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</si>
  <si>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</si>
  <si>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</si>
  <si>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</si>
  <si>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</si>
  <si>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</si>
  <si>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</si>
  <si>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</si>
  <si>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</si>
  <si>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</si>
  <si>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</si>
  <si>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</si>
  <si>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</si>
  <si>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</si>
  <si>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</si>
  <si>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</si>
  <si>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</si>
  <si>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</si>
  <si>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</si>
  <si>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</si>
  <si>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</si>
  <si>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</si>
  <si>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</si>
  <si>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</si>
  <si>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</si>
  <si>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</si>
  <si>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</si>
  <si>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</si>
  <si>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</si>
  <si>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</si>
  <si>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</si>
  <si>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</si>
  <si>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</si>
  <si>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</si>
  <si>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</si>
  <si>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</si>
  <si>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</si>
  <si>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</si>
  <si>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</si>
  <si>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</si>
  <si>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</si>
  <si>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</si>
  <si>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</si>
  <si>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</si>
  <si>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</si>
  <si>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</si>
  <si>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</si>
  <si>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</si>
  <si>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</si>
  <si>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</si>
  <si>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</si>
  <si>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</si>
  <si>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</si>
  <si>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</si>
  <si>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</si>
  <si>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</si>
  <si>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</si>
  <si>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</si>
  <si>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</si>
  <si>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</si>
  <si>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</si>
  <si>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</si>
  <si>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</si>
  <si>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</si>
  <si>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</si>
  <si>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</si>
  <si>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</si>
  <si>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</si>
  <si>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</si>
  <si>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</si>
  <si>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</si>
  <si>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</si>
  <si>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</si>
  <si>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</si>
  <si>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</si>
  <si>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</si>
  <si>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</si>
  <si>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</si>
  <si>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</si>
  <si>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</si>
  <si>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</si>
  <si>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</si>
  <si>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</si>
  <si>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</si>
  <si>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</si>
  <si>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</si>
  <si>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</si>
  <si>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</si>
  <si>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</si>
  <si>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</si>
  <si>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</si>
  <si>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</si>
  <si>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</si>
  <si>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</si>
  <si>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</si>
  <si>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</si>
  <si>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</si>
  <si>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</si>
  <si>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</si>
  <si>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</si>
  <si>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</si>
  <si>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</si>
  <si>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</si>
  <si>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</si>
  <si>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</si>
  <si>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</si>
  <si>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</si>
  <si>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</si>
  <si>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</si>
  <si>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</si>
  <si>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</si>
  <si>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</si>
  <si>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</si>
  <si>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</si>
  <si>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</si>
  <si>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</si>
  <si>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</si>
  <si>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</si>
  <si>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</si>
  <si>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</si>
  <si>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</si>
  <si>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</si>
  <si>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</si>
  <si>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</si>
  <si>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</si>
  <si>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</si>
  <si>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</si>
  <si>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</si>
  <si>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</si>
  <si>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</si>
  <si>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</si>
  <si>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</si>
  <si>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</si>
  <si>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</si>
  <si>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</si>
  <si>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</si>
  <si>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</si>
  <si>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</si>
  <si>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</si>
  <si>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</si>
  <si>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</si>
  <si>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</si>
  <si>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</si>
  <si>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</si>
  <si>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</si>
  <si>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</si>
  <si>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</si>
  <si>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</si>
  <si>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</si>
  <si>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</si>
  <si>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</si>
  <si>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</si>
  <si>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</si>
  <si>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</si>
  <si>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</si>
  <si>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</si>
  <si>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</si>
  <si>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</si>
  <si>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</si>
  <si>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</si>
  <si>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</si>
  <si>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</si>
  <si>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</si>
  <si>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</si>
  <si>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</si>
  <si>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</si>
  <si>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</si>
  <si>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</si>
  <si>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</si>
  <si>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</si>
  <si>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</si>
  <si>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</si>
  <si>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</si>
  <si>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</si>
  <si>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</si>
  <si>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</si>
  <si>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</si>
  <si>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</si>
  <si>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</si>
  <si>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</si>
  <si>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</si>
  <si>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</si>
  <si>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</si>
  <si>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</si>
  <si>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</si>
  <si>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</si>
  <si>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</si>
  <si>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</si>
  <si>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</si>
  <si>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</si>
  <si>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</si>
  <si>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</si>
  <si>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</si>
  <si>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</si>
  <si>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</si>
  <si>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</si>
  <si>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</si>
  <si>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</si>
  <si>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</si>
  <si>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</si>
  <si>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</si>
  <si>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</si>
  <si>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</si>
  <si>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</si>
  <si>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</si>
  <si>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</si>
  <si>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</si>
  <si>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</si>
  <si>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</si>
  <si>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</si>
  <si>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</si>
  <si>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</si>
  <si>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</si>
  <si>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</si>
  <si>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</si>
  <si>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</si>
  <si>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</si>
  <si>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</si>
  <si>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</si>
  <si>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</si>
  <si>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</si>
  <si>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</si>
  <si>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</si>
  <si>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</si>
  <si>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</si>
  <si>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</si>
  <si>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</si>
  <si>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</si>
  <si>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</si>
  <si>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</si>
  <si>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</si>
  <si>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</si>
  <si>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</si>
  <si>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</si>
  <si>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</si>
  <si>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</si>
  <si>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</si>
  <si>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</si>
  <si>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</si>
  <si>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</si>
  <si>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</si>
  <si>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</si>
  <si>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</si>
  <si>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</si>
  <si>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</si>
  <si>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</si>
  <si>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</si>
  <si>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</si>
  <si>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</si>
  <si>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</si>
  <si>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</si>
  <si>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</si>
  <si>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</si>
  <si>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</si>
  <si>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</si>
  <si>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</si>
  <si>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</si>
  <si>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</si>
  <si>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</si>
  <si>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</si>
  <si>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</si>
  <si>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</si>
  <si>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</si>
  <si>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</si>
  <si>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</si>
  <si>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</si>
  <si>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</si>
  <si>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</si>
  <si>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</si>
  <si>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</si>
  <si>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</si>
  <si>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</si>
  <si>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</si>
  <si>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</si>
  <si>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</si>
  <si>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</si>
  <si>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</si>
  <si>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</si>
  <si>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</si>
  <si>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</si>
  <si>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</si>
  <si>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</si>
  <si>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</si>
  <si>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</si>
  <si>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</si>
  <si>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</si>
  <si>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</si>
  <si>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</si>
  <si>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</si>
  <si>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</si>
  <si>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</si>
  <si>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</si>
  <si>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</si>
  <si>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</si>
  <si>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</si>
  <si>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</si>
  <si>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</si>
  <si>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</si>
  <si>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</si>
  <si>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</si>
  <si>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</si>
  <si>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</si>
  <si>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</si>
  <si>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</si>
  <si>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</si>
  <si>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</si>
  <si>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</si>
  <si>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</si>
  <si>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</si>
  <si>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</si>
  <si>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</si>
  <si>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</si>
  <si>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</si>
  <si>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</si>
  <si>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</si>
  <si>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</si>
  <si>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</si>
  <si>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</si>
  <si>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</si>
  <si>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</si>
  <si>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</si>
  <si>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</si>
  <si>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</si>
  <si>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</si>
  <si>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</si>
  <si>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</si>
  <si>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</si>
  <si>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</si>
  <si>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</si>
  <si>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</si>
  <si>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</si>
  <si>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</si>
  <si>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</si>
  <si>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</si>
  <si>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</si>
  <si>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</si>
  <si>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</si>
  <si>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</si>
  <si>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</si>
  <si>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</si>
  <si>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</si>
  <si>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</si>
  <si>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</si>
  <si>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</si>
  <si>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</si>
  <si>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</si>
  <si>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</si>
  <si>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</si>
  <si>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</si>
  <si>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</si>
  <si>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</si>
  <si>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</si>
  <si>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</si>
  <si>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</si>
  <si>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</si>
  <si>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</si>
  <si>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</si>
  <si>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</si>
  <si>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</si>
  <si>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</si>
  <si>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</si>
  <si>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</si>
  <si>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</si>
  <si>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</si>
  <si>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</si>
  <si>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</si>
  <si>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</si>
  <si>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</si>
  <si>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</si>
  <si>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</si>
  <si>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</si>
  <si>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</si>
  <si>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</si>
  <si>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</si>
  <si>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</si>
  <si>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</si>
  <si>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</si>
  <si>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</si>
  <si>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</si>
  <si>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</si>
  <si>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</si>
  <si>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</si>
  <si>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</si>
  <si>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</si>
  <si>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</si>
  <si>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</si>
  <si>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</si>
  <si>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</si>
  <si>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</si>
  <si>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</si>
  <si>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</si>
  <si>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</si>
  <si>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</si>
  <si>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</si>
  <si>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</si>
  <si>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</si>
  <si>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</si>
  <si>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</si>
  <si>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</si>
  <si>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</si>
  <si>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</si>
  <si>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</si>
  <si>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</si>
  <si>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</si>
  <si>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</si>
  <si>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</si>
  <si>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</si>
  <si>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</si>
  <si>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</si>
  <si>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</si>
  <si>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</si>
  <si>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</si>
  <si>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</si>
  <si>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</si>
  <si>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</si>
  <si>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</si>
  <si>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</si>
  <si>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</si>
  <si>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</si>
  <si>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</si>
  <si>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</si>
  <si>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</si>
  <si>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</si>
  <si>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</si>
  <si>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</si>
  <si>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</si>
  <si>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</si>
  <si>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</si>
  <si>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</si>
  <si>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</si>
  <si>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</si>
  <si>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</si>
  <si>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</si>
  <si>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</si>
  <si>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</si>
  <si>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</si>
  <si>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</si>
  <si>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</si>
  <si>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</si>
  <si>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</si>
  <si>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</si>
  <si>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</si>
  <si>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</si>
  <si>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</si>
  <si>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</si>
  <si>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</si>
  <si>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</si>
  <si>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</si>
  <si>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</si>
  <si>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</si>
  <si>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</si>
  <si>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</si>
  <si>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</si>
  <si>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</si>
  <si>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</si>
  <si>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</si>
  <si>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</si>
  <si>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</si>
  <si>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</si>
  <si>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</si>
  <si>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</si>
  <si>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</si>
  <si>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</si>
  <si>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</si>
  <si>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</si>
  <si>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</si>
  <si>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</si>
  <si>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</si>
  <si>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</si>
  <si>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</si>
  <si>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</si>
  <si>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</si>
  <si>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</si>
  <si>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</si>
  <si>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</si>
  <si>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</si>
  <si>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</si>
  <si>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</si>
  <si>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</si>
  <si>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</si>
  <si>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</si>
  <si>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</si>
  <si>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</si>
  <si>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</si>
  <si>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</si>
  <si>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</si>
  <si>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</si>
  <si>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</si>
  <si>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</si>
  <si>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</si>
  <si>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</si>
  <si>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</si>
  <si>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</si>
  <si>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</si>
  <si>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</si>
  <si>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</si>
  <si>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</si>
  <si>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</si>
  <si>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</si>
  <si>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</si>
  <si>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</si>
  <si>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</si>
  <si>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</si>
  <si>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</si>
  <si>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</si>
  <si>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</si>
  <si>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</si>
  <si>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</si>
  <si>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</si>
  <si>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</si>
  <si>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</si>
  <si>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</si>
  <si>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</si>
  <si>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</si>
  <si>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</si>
  <si>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</si>
  <si>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</si>
  <si>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</si>
  <si>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</si>
  <si>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</si>
  <si>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</si>
  <si>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</si>
  <si>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</si>
  <si>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</si>
  <si>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</si>
  <si>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</si>
  <si>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</si>
  <si>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</si>
  <si>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</si>
  <si>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</si>
  <si>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</si>
  <si>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</si>
  <si>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</si>
  <si>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</si>
  <si>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</si>
  <si>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</si>
  <si>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</si>
  <si>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</si>
  <si>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</si>
  <si>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</si>
  <si>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</si>
  <si>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</si>
  <si>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</si>
  <si>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</si>
  <si>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</si>
  <si>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</si>
  <si>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</si>
  <si>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</si>
  <si>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</si>
  <si>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</si>
  <si>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</si>
  <si>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</si>
  <si>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</si>
  <si>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</si>
  <si>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</si>
  <si>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</si>
  <si>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</si>
  <si>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</si>
  <si>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</si>
  <si>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</si>
  <si>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</si>
  <si>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</si>
  <si>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</si>
  <si>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</si>
  <si>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</si>
  <si>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</si>
  <si>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</si>
  <si>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</si>
  <si>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</si>
  <si>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</si>
  <si>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</si>
  <si>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</si>
  <si>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</si>
  <si>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</si>
  <si>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</si>
  <si>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</si>
  <si>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</si>
  <si>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</si>
  <si>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</si>
  <si>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</si>
  <si>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</si>
  <si>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</si>
  <si>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</si>
  <si>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</si>
  <si>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</si>
  <si>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</si>
  <si>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</si>
  <si>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</si>
  <si>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</si>
  <si>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</si>
  <si>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</si>
  <si>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</si>
  <si>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</si>
  <si>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</si>
  <si>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</si>
  <si>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</si>
  <si>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</si>
  <si>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</si>
  <si>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</si>
  <si>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</si>
  <si>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</si>
  <si>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</si>
  <si>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</si>
  <si>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</si>
  <si>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</si>
  <si>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</si>
  <si>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</si>
  <si>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</si>
  <si>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</si>
  <si>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</si>
  <si>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</si>
  <si>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</si>
  <si>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</si>
  <si>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</si>
  <si>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</si>
  <si>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</si>
  <si>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</si>
  <si>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</si>
  <si>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</si>
  <si>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</si>
  <si>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</si>
  <si>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</si>
  <si>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</si>
  <si>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</si>
  <si>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</si>
  <si>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</si>
  <si>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</si>
  <si>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</si>
  <si>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</si>
  <si>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</si>
  <si>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</si>
  <si>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</si>
  <si>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</si>
  <si>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</si>
  <si>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</si>
  <si>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</si>
  <si>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</si>
  <si>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</si>
  <si>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</si>
  <si>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</si>
  <si>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</si>
  <si>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</si>
  <si>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</si>
  <si>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</si>
  <si>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</si>
  <si>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</si>
  <si>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</si>
  <si>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</si>
  <si>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</si>
  <si>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</si>
  <si>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</si>
  <si>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</si>
  <si>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</si>
  <si>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</si>
  <si>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</si>
  <si>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</si>
  <si>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</si>
  <si>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</si>
  <si>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</si>
  <si>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</si>
  <si>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</si>
  <si>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</si>
  <si>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</si>
  <si>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</si>
  <si>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</si>
  <si>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</si>
  <si>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</si>
  <si>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</si>
  <si>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</si>
  <si>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</si>
  <si>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</si>
  <si>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</si>
  <si>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</si>
  <si>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</si>
  <si>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</si>
  <si>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</si>
  <si>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</si>
  <si>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</si>
  <si>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</si>
  <si>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</si>
  <si>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</si>
  <si>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</si>
  <si>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</si>
  <si>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</si>
  <si>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</si>
  <si>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</si>
  <si>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</si>
  <si>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</si>
  <si>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</si>
  <si>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</si>
  <si>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</si>
  <si>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</si>
  <si>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</si>
  <si>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</si>
  <si>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</si>
  <si>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</si>
  <si>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</si>
  <si>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</si>
  <si>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</si>
  <si>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</si>
  <si>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</si>
  <si>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</si>
  <si>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</si>
  <si>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</si>
  <si>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</si>
  <si>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</si>
  <si>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</si>
  <si>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</si>
  <si>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</si>
  <si>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</si>
  <si>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</si>
  <si>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</si>
  <si>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</si>
  <si>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</si>
  <si>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</si>
  <si>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</si>
  <si>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</si>
  <si>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</si>
  <si>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</si>
  <si>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</si>
  <si>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</si>
  <si>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</si>
  <si>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</si>
  <si>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</si>
  <si>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</si>
  <si>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</si>
  <si>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</si>
  <si>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</si>
  <si>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</si>
  <si>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</si>
  <si>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</si>
  <si>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</si>
  <si>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</si>
  <si>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</si>
  <si>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</si>
  <si>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</si>
  <si>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</si>
  <si>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</si>
  <si>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</si>
  <si>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</si>
  <si>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</si>
  <si>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</si>
  <si>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</si>
  <si>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</si>
  <si>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</si>
  <si>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</si>
  <si>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</si>
  <si>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</si>
  <si>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</si>
  <si>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</si>
  <si>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</si>
  <si>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</si>
  <si>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</si>
  <si>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</si>
  <si>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</si>
  <si>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</si>
  <si>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</si>
  <si>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</si>
  <si>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</si>
  <si>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</si>
  <si>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</si>
  <si>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</si>
  <si>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</si>
  <si>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</si>
  <si>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</si>
  <si>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</si>
  <si>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</si>
  <si>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</si>
  <si>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</si>
  <si>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</si>
  <si>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</si>
  <si>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</si>
  <si>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</si>
  <si>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</si>
  <si>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</si>
  <si>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</si>
  <si>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</si>
  <si>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</si>
  <si>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</si>
  <si>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</si>
  <si>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</si>
  <si>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</si>
  <si>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</si>
  <si>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</si>
  <si>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</si>
  <si>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</si>
  <si>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</si>
  <si>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</si>
  <si>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</si>
  <si>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</si>
  <si>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</si>
  <si>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</si>
  <si>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</si>
  <si>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</si>
  <si>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</si>
  <si>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</si>
  <si>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</si>
  <si>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</si>
  <si>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</si>
  <si>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</si>
  <si>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</si>
  <si>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</si>
  <si>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</si>
  <si>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</si>
  <si>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</si>
  <si>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</si>
  <si>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</si>
  <si>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</si>
  <si>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</si>
  <si>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</si>
  <si>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</si>
  <si>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</si>
  <si>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</si>
  <si>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</si>
  <si>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</si>
  <si>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</si>
  <si>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</si>
  <si>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</si>
  <si>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</si>
  <si>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</si>
  <si>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</si>
  <si>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</si>
  <si>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</si>
  <si>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</si>
  <si>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</si>
  <si>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</si>
  <si>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</si>
  <si>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</si>
  <si>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</si>
  <si>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</si>
  <si>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</si>
  <si>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</si>
  <si>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</si>
  <si>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</si>
  <si>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</si>
  <si>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</si>
  <si>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</si>
  <si>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</si>
  <si>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</si>
  <si>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</si>
  <si>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</si>
  <si>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</si>
  <si>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</si>
  <si>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</si>
  <si>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</si>
  <si>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</si>
  <si>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</si>
  <si>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</si>
  <si>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</si>
  <si>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</si>
  <si>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</si>
  <si>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</si>
  <si>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</si>
  <si>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</si>
  <si>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</si>
  <si>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</si>
  <si>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</si>
  <si>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</si>
  <si>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</si>
  <si>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</si>
  <si>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</si>
  <si>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</si>
  <si>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</si>
  <si>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</si>
  <si>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</si>
  <si>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</si>
  <si>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</si>
  <si>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</si>
  <si>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</si>
  <si>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</si>
  <si>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</si>
  <si>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</si>
  <si>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</si>
  <si>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</si>
  <si>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</si>
  <si>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</si>
  <si>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</si>
  <si>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</si>
  <si>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</si>
  <si>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</si>
  <si>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</si>
  <si>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</si>
  <si>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</si>
  <si>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</si>
  <si>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</si>
  <si>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</si>
  <si>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</si>
  <si>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</si>
  <si>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</si>
  <si>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</si>
  <si>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</si>
  <si>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</si>
  <si>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</si>
  <si>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</si>
  <si>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</si>
  <si>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</si>
  <si>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</si>
  <si>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</si>
  <si>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</si>
  <si>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</si>
  <si>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</si>
  <si>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</si>
  <si>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</si>
  <si>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</si>
  <si>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</si>
  <si>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</si>
  <si>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</si>
  <si>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</si>
  <si>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</si>
  <si>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</si>
  <si>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</si>
  <si>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</si>
  <si>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</si>
  <si>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</si>
  <si>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</si>
  <si>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</si>
  <si>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</si>
  <si>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</si>
  <si>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</si>
  <si>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</si>
  <si>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</si>
  <si>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</si>
  <si>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</si>
  <si>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</si>
  <si>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</si>
  <si>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</si>
  <si>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</si>
  <si>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</si>
  <si>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</si>
  <si>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</si>
  <si>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</si>
  <si>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</si>
  <si>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</si>
  <si>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</si>
  <si>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</si>
  <si>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</si>
  <si>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</si>
  <si>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</si>
  <si>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</si>
  <si>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</si>
  <si>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</si>
  <si>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</si>
  <si>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</si>
  <si>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</si>
  <si>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</si>
  <si>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</si>
  <si>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</si>
  <si>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</si>
  <si>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</si>
  <si>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</si>
  <si>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</si>
  <si>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</si>
  <si>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</si>
  <si>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</si>
  <si>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</si>
  <si>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</si>
  <si>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</si>
  <si>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</si>
  <si>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</si>
  <si>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</si>
  <si>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</si>
  <si>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</si>
  <si>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</si>
  <si>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</si>
  <si>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</si>
  <si>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</si>
  <si>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</si>
  <si>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</si>
  <si>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</si>
  <si>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</si>
  <si>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</si>
  <si>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</si>
  <si>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</si>
  <si>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</si>
  <si>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</si>
  <si>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</si>
  <si>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</si>
  <si>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</si>
  <si>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</si>
  <si>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</si>
  <si>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</si>
  <si>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</si>
  <si>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</si>
  <si>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</si>
  <si>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</si>
  <si>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</si>
  <si>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</si>
  <si>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</si>
  <si>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</si>
  <si>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</si>
  <si>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</si>
  <si>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</si>
  <si>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</si>
  <si>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</si>
  <si>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</si>
  <si>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</si>
  <si>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</si>
  <si>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</si>
  <si>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</si>
  <si>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</si>
  <si>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</si>
  <si>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</si>
  <si>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</si>
  <si>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</si>
  <si>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</si>
  <si>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</si>
  <si>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</si>
  <si>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</si>
  <si>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</si>
  <si>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</si>
  <si>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</si>
  <si>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</si>
  <si>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</si>
  <si>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</si>
  <si>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</si>
  <si>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</si>
  <si>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</si>
  <si>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</si>
  <si>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</si>
  <si>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</si>
  <si>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</si>
  <si>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</si>
  <si>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</si>
  <si>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</si>
  <si>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</si>
  <si>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</si>
  <si>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</si>
  <si>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</si>
  <si>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</si>
  <si>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</si>
  <si>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</si>
  <si>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</si>
  <si>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</si>
  <si>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</si>
  <si>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</si>
  <si>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</si>
  <si>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</si>
  <si>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</si>
  <si>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</si>
  <si>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</si>
  <si>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</si>
  <si>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</si>
  <si>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</si>
  <si>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</si>
  <si>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</si>
  <si>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</si>
  <si>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</si>
  <si>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</si>
  <si>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</si>
  <si>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</si>
  <si>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</si>
  <si>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</si>
  <si>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</si>
  <si>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</si>
  <si>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</si>
  <si>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</si>
  <si>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</si>
  <si>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</si>
  <si>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</si>
  <si>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</si>
  <si>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</si>
  <si>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</si>
  <si>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</si>
  <si>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</si>
  <si>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</si>
  <si>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</si>
  <si>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</si>
  <si>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</si>
  <si>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</si>
  <si>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</si>
  <si>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</si>
  <si>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</si>
  <si>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</si>
  <si>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</si>
  <si>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</si>
  <si>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</si>
  <si>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</si>
  <si>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</si>
  <si>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</si>
  <si>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</si>
  <si>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</si>
  <si>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</si>
  <si>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</si>
  <si>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</si>
  <si>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</si>
  <si>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</si>
  <si>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</si>
  <si>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</si>
  <si>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</si>
  <si>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</si>
  <si>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</si>
  <si>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</si>
  <si>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</si>
  <si>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</si>
  <si>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</si>
  <si>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</si>
  <si>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</si>
  <si>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</si>
  <si>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</si>
  <si>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</si>
  <si>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</si>
  <si>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</si>
  <si>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</si>
  <si>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</si>
  <si>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</si>
  <si>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</si>
  <si>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</si>
  <si>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</si>
  <si>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</si>
  <si>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</si>
  <si>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</si>
  <si>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</si>
  <si>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</si>
  <si>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</si>
  <si>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</si>
  <si>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</si>
  <si>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</si>
  <si>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</si>
  <si>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</si>
  <si>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</si>
  <si>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</si>
  <si>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</si>
  <si>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</si>
  <si>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</si>
  <si>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</si>
  <si>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</si>
  <si>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</si>
  <si>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</si>
  <si>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</si>
  <si>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</si>
  <si>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</si>
  <si>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</si>
  <si>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</si>
  <si>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</si>
  <si>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</si>
  <si>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</si>
  <si>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</si>
  <si>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</si>
  <si>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</si>
  <si>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</si>
  <si>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</si>
  <si>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</si>
  <si>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</si>
  <si>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</si>
  <si>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</si>
  <si>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</si>
  <si>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</si>
  <si>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</si>
  <si>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</si>
  <si>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</si>
  <si>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</si>
  <si>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</si>
  <si>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</si>
  <si>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</si>
  <si>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</si>
  <si>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</si>
  <si>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</si>
  <si>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</si>
  <si>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</si>
  <si>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</si>
  <si>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</si>
  <si>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</si>
  <si>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</si>
  <si>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</si>
  <si>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</si>
  <si>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</si>
  <si>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</si>
  <si>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</si>
  <si>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</si>
  <si>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</si>
  <si>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</si>
  <si>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</si>
  <si>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</si>
  <si>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</si>
  <si>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</si>
  <si>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</si>
  <si>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</si>
  <si>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</si>
  <si>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</si>
  <si>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</si>
  <si>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</si>
  <si>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</si>
  <si>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</si>
  <si>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</si>
  <si>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</si>
  <si>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</si>
  <si>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</si>
  <si>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</si>
  <si>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</si>
  <si>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</si>
  <si>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</si>
  <si>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</si>
  <si>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</si>
  <si>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</si>
  <si>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</si>
  <si>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</si>
  <si>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</si>
  <si>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</si>
  <si>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</si>
  <si>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</si>
  <si>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</si>
  <si>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</si>
  <si>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</si>
  <si>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</si>
  <si>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</si>
  <si>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</si>
  <si>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</si>
  <si>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</si>
  <si>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</si>
  <si>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</si>
  <si>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</si>
  <si>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</si>
  <si>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</si>
  <si>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</si>
  <si>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</si>
  <si>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</si>
  <si>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</si>
  <si>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</si>
  <si>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</si>
  <si>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</si>
  <si>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</si>
  <si>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</si>
  <si>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</si>
  <si>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</si>
  <si>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</si>
  <si>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</si>
  <si>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</si>
  <si>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</si>
  <si>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</si>
  <si>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</si>
  <si>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</si>
  <si>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</si>
  <si>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</si>
  <si>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</si>
  <si>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</si>
  <si>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</si>
  <si>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</si>
  <si>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</si>
  <si>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</si>
  <si>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</si>
  <si>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</si>
  <si>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</si>
  <si>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</si>
  <si>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</si>
  <si>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</si>
  <si>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</si>
  <si>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</si>
  <si>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</si>
  <si>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</si>
  <si>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</si>
  <si>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</si>
  <si>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</si>
  <si>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</si>
  <si>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</si>
  <si>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</si>
  <si>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</si>
  <si>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</si>
  <si>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</si>
  <si>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</si>
  <si>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</si>
  <si>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</si>
  <si>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</si>
  <si>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</si>
  <si>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</si>
  <si>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</si>
  <si>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</si>
  <si>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</si>
  <si>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</si>
  <si>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</si>
  <si>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</si>
  <si>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</si>
  <si>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</si>
  <si>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</si>
  <si>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</si>
  <si>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</si>
  <si>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</si>
  <si>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</si>
  <si>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</si>
  <si>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</si>
  <si>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</si>
  <si>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</si>
  <si>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</si>
  <si>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</si>
  <si>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</si>
  <si>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</si>
  <si>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</si>
  <si>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</si>
  <si>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</si>
  <si>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</si>
  <si>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</si>
  <si>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</si>
  <si>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</si>
  <si>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</si>
  <si>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</si>
  <si>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</si>
  <si>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</si>
  <si>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</si>
  <si>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</si>
  <si>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</si>
  <si>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</si>
  <si>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</si>
  <si>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</si>
  <si>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</si>
  <si>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</si>
  <si>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</si>
  <si>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</si>
  <si>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</si>
  <si>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</si>
  <si>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</si>
  <si>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</si>
  <si>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</si>
  <si>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</si>
  <si>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</si>
  <si>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</si>
  <si>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</si>
  <si>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</si>
  <si>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</si>
  <si>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</si>
  <si>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</si>
  <si>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</si>
  <si>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</si>
  <si>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</si>
  <si>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</si>
  <si>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</si>
  <si>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</si>
  <si>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</si>
  <si>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</si>
  <si>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</si>
  <si>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</si>
  <si>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</si>
  <si>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</si>
  <si>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</si>
  <si>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</si>
  <si>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</si>
  <si>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</si>
  <si>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</si>
  <si>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</si>
  <si>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</si>
  <si>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</si>
  <si>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</si>
  <si>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</si>
  <si>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</si>
  <si>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</si>
  <si>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</si>
  <si>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</si>
  <si>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</si>
  <si>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</si>
  <si>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</si>
  <si>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</si>
  <si>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</si>
  <si>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</si>
  <si>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</si>
  <si>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</si>
  <si>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</si>
  <si>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</si>
  <si>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</si>
  <si>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</si>
  <si>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</si>
  <si>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</si>
  <si>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</si>
  <si>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</si>
  <si>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</si>
  <si>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</si>
  <si>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</si>
  <si>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</si>
  <si>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</si>
  <si>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</si>
  <si>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</si>
  <si>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</si>
  <si>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</si>
  <si>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</si>
  <si>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</si>
  <si>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</si>
  <si>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</si>
  <si>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</si>
  <si>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</si>
  <si>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</si>
  <si>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</si>
  <si>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</si>
  <si>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</si>
  <si>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</si>
  <si>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</si>
  <si>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</si>
  <si>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</si>
  <si>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</si>
  <si>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</si>
  <si>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</si>
  <si>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</si>
  <si>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</si>
  <si>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</si>
  <si>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</si>
  <si>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</si>
  <si>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</si>
  <si>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</si>
  <si>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</si>
  <si>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</si>
  <si>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</si>
  <si>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</si>
  <si>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</si>
  <si>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</si>
  <si>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</si>
  <si>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</si>
  <si>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</si>
  <si>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</si>
  <si>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</si>
  <si>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</si>
  <si>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</si>
  <si>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</si>
  <si>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</si>
  <si>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</si>
  <si>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</si>
  <si>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</si>
  <si>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</si>
  <si>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</si>
  <si>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</si>
  <si>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</si>
  <si>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</si>
  <si>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</si>
  <si>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</si>
  <si>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</si>
  <si>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</si>
  <si>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</si>
  <si>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</si>
  <si>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</si>
  <si>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</si>
  <si>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</si>
  <si>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</si>
  <si>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</si>
  <si>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</si>
  <si>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</si>
  <si>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</si>
  <si>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</si>
  <si>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</si>
  <si>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</si>
  <si>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</si>
  <si>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</si>
  <si>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</si>
  <si>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</si>
  <si>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</si>
  <si>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</si>
  <si>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</si>
  <si>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</si>
  <si>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</si>
  <si>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</si>
  <si>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</si>
  <si>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</si>
  <si>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</si>
  <si>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</si>
  <si>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</si>
  <si>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</si>
  <si>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</si>
  <si>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</si>
  <si>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</si>
  <si>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</si>
  <si>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</si>
  <si>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</si>
  <si>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</si>
  <si>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</si>
  <si>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</si>
  <si>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</si>
  <si>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</si>
  <si>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</si>
  <si>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</si>
  <si>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</si>
  <si>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</si>
  <si>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</si>
  <si>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</si>
  <si>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</si>
  <si>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</si>
  <si>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</si>
  <si>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</si>
  <si>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</si>
  <si>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</si>
  <si>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</si>
  <si>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</si>
  <si>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</si>
  <si>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</si>
  <si>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</si>
  <si>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</si>
  <si>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</si>
  <si>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</si>
  <si>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</si>
  <si>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</si>
  <si>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</si>
  <si>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</si>
  <si>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</si>
  <si>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</si>
  <si>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</si>
  <si>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</si>
  <si>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</si>
  <si>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</si>
  <si>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</si>
  <si>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</si>
  <si>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</si>
  <si>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</si>
  <si>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</si>
  <si>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</si>
  <si>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</si>
  <si>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</si>
  <si>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</si>
  <si>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</si>
  <si>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</si>
  <si>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</si>
  <si>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</si>
  <si>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</si>
  <si>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</si>
  <si>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</si>
  <si>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</si>
  <si>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</si>
  <si>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</si>
  <si>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</si>
  <si>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</si>
  <si>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</si>
  <si>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</si>
  <si>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</si>
  <si>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</si>
  <si>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</si>
  <si>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</si>
  <si>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</si>
  <si>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</si>
  <si>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</si>
  <si>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</si>
  <si>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</si>
  <si>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</si>
  <si>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</si>
  <si>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</si>
  <si>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</si>
  <si>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</si>
  <si>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</si>
  <si>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</si>
  <si>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</si>
  <si>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</si>
  <si>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</si>
  <si>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</si>
  <si>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</si>
  <si>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</si>
  <si>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</si>
  <si>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</si>
  <si>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</si>
  <si>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</si>
  <si>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</si>
  <si>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</si>
  <si>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</si>
  <si>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</si>
  <si>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</si>
  <si>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</si>
  <si>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</si>
  <si>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</si>
  <si>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</si>
  <si>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</si>
  <si>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</si>
  <si>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</si>
  <si>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</si>
  <si>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</si>
  <si>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</si>
  <si>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</si>
  <si>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</si>
  <si>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</si>
  <si>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</si>
  <si>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</si>
  <si>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</si>
  <si>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</si>
  <si>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</si>
  <si>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</si>
  <si>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</si>
  <si>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</si>
  <si>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</si>
  <si>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</si>
  <si>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</si>
  <si>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</si>
  <si>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</si>
  <si>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</si>
  <si>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</si>
  <si>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</si>
  <si>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</si>
  <si>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</si>
  <si>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</si>
  <si>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</si>
  <si>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</si>
  <si>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</si>
  <si>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</si>
  <si>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</si>
  <si>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</si>
  <si>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</si>
  <si>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</si>
  <si>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</si>
  <si>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</si>
  <si>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</si>
  <si>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</si>
  <si>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</si>
  <si>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</si>
  <si>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</si>
  <si>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</si>
  <si>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</si>
  <si>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</si>
  <si>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</si>
  <si>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</si>
  <si>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</si>
  <si>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</si>
  <si>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</si>
  <si>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</si>
  <si>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</si>
  <si>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</si>
  <si>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</si>
  <si>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</si>
  <si>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</si>
  <si>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</si>
  <si>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</si>
  <si>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</si>
  <si>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</si>
  <si>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</si>
  <si>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</si>
  <si>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</si>
  <si>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</si>
  <si>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</si>
  <si>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</si>
  <si>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</si>
  <si>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</si>
  <si>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</si>
  <si>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</si>
  <si>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</si>
  <si>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</si>
  <si>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</si>
  <si>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</si>
  <si>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</si>
  <si>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</si>
  <si>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</si>
  <si>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</si>
  <si>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</si>
  <si>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</si>
  <si>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</si>
  <si>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</si>
  <si>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</si>
  <si>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</si>
  <si>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</si>
  <si>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</si>
  <si>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</si>
  <si>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</si>
  <si>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</si>
  <si>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</si>
  <si>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</si>
  <si>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</si>
  <si>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</si>
  <si>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</si>
  <si>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</si>
  <si>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</si>
  <si>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</si>
  <si>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</si>
  <si>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</si>
  <si>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</si>
  <si>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</si>
  <si>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</si>
  <si>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</si>
  <si>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</si>
  <si>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</si>
  <si>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</si>
  <si>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</si>
  <si>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</si>
  <si>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</si>
  <si>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</si>
  <si>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</si>
  <si>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</si>
  <si>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</si>
  <si>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</si>
  <si>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</si>
  <si>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</si>
  <si>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</si>
  <si>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</si>
  <si>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</si>
  <si>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</si>
  <si>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</si>
  <si>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</si>
  <si>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</si>
  <si>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</si>
  <si>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</si>
  <si>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</si>
  <si>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</si>
  <si>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</si>
  <si>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</si>
  <si>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</si>
  <si>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</si>
  <si>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</si>
  <si>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</si>
  <si>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</si>
  <si>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</si>
  <si>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</si>
  <si>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</si>
  <si>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</si>
  <si>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</si>
  <si>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</si>
  <si>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</si>
  <si>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</si>
  <si>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</si>
  <si>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</si>
  <si>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</si>
  <si>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</si>
  <si>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</si>
  <si>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</si>
  <si>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</si>
  <si>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</si>
  <si>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</si>
  <si>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</si>
  <si>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</si>
  <si>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</si>
  <si>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</si>
  <si>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</si>
  <si>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</si>
  <si>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</si>
  <si>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</si>
  <si>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</si>
  <si>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</si>
  <si>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</si>
  <si>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</si>
  <si>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</si>
  <si>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</si>
  <si>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</si>
  <si>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</si>
  <si>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</si>
  <si>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</si>
  <si>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</si>
  <si>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</si>
  <si>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</si>
  <si>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</si>
  <si>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</si>
  <si>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</si>
  <si>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</si>
  <si>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</si>
  <si>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</si>
  <si>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</si>
  <si>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</si>
  <si>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</si>
  <si>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</si>
  <si>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</si>
  <si>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</si>
  <si>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</si>
  <si>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</si>
  <si>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</si>
  <si>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</si>
  <si>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</si>
  <si>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</si>
  <si>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</si>
  <si>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</si>
  <si>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</si>
  <si>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</si>
  <si>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</si>
  <si>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</si>
  <si>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</si>
  <si>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</si>
  <si>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</si>
  <si>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</si>
  <si>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</si>
  <si>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</si>
  <si>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</si>
  <si>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</si>
  <si>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</si>
  <si>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</si>
  <si>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</si>
  <si>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</si>
  <si>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</si>
  <si>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</si>
  <si>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</si>
  <si>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</si>
  <si>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</si>
  <si>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</si>
  <si>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</si>
  <si>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</si>
  <si>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</si>
  <si>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</si>
  <si>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</si>
  <si>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</si>
  <si>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</si>
  <si>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</si>
  <si>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</si>
  <si>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</si>
  <si>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</si>
  <si>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</si>
  <si>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</si>
  <si>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</si>
  <si>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</si>
  <si>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</si>
  <si>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</si>
  <si>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</si>
  <si>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</si>
  <si>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</si>
  <si>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</si>
  <si>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</si>
  <si>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</si>
  <si>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</si>
  <si>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</si>
  <si>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</si>
  <si>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</si>
  <si>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</si>
  <si>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</si>
  <si>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</si>
  <si>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</si>
  <si>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</si>
  <si>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</si>
  <si>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</si>
  <si>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</si>
  <si>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</si>
  <si>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</si>
  <si>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</si>
  <si>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</si>
  <si>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</si>
  <si>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</si>
  <si>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</si>
  <si>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</si>
  <si>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</si>
  <si>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</si>
  <si>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</si>
  <si>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</si>
  <si>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</si>
  <si>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</si>
  <si>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</si>
  <si>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</si>
  <si>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</si>
  <si>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</si>
  <si>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</si>
  <si>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</si>
  <si>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</si>
  <si>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</si>
  <si>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</si>
  <si>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</si>
  <si>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</si>
  <si>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</si>
  <si>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</si>
  <si>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</si>
  <si>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</si>
  <si>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</si>
  <si>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</si>
  <si>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</si>
  <si>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</si>
  <si>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</si>
  <si>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</si>
  <si>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</si>
  <si>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</si>
  <si>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</si>
  <si>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</si>
  <si>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</si>
  <si>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</si>
  <si>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</si>
  <si>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</si>
  <si>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</si>
  <si>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</si>
  <si>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</si>
  <si>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</si>
  <si>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</si>
  <si>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</si>
  <si>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</si>
  <si>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</si>
  <si>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</si>
  <si>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</si>
  <si>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</si>
  <si>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</si>
  <si>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</si>
  <si>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</si>
  <si>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</si>
  <si>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</si>
  <si>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</si>
  <si>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</si>
  <si>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</si>
  <si>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</si>
  <si>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</si>
  <si>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</si>
  <si>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</si>
  <si>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</si>
  <si>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</si>
  <si>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</si>
  <si>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</si>
  <si>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</si>
  <si>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</si>
  <si>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</si>
  <si>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</si>
  <si>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</si>
  <si>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</si>
  <si>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</si>
  <si>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</si>
  <si>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</si>
  <si>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</si>
  <si>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</si>
  <si>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</si>
  <si>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</si>
  <si>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</si>
  <si>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</si>
  <si>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</si>
  <si>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</si>
  <si>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</si>
  <si>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</si>
  <si>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</si>
  <si>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</si>
  <si>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</si>
  <si>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</si>
  <si>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</si>
  <si>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</si>
  <si>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</si>
  <si>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</si>
  <si>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</si>
  <si>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</si>
  <si>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</si>
  <si>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</si>
  <si>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</si>
  <si>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</si>
  <si>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</si>
  <si>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</si>
  <si>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</si>
  <si>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</si>
  <si>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</si>
  <si>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</si>
  <si>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</si>
  <si>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</si>
  <si>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</si>
  <si>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</si>
  <si>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</si>
  <si>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</si>
  <si>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</si>
  <si>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</si>
  <si>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</si>
  <si>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</si>
  <si>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</si>
  <si>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</si>
  <si>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</si>
  <si>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</si>
  <si>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</si>
  <si>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</si>
  <si>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</si>
  <si>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</si>
  <si>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</si>
  <si>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</si>
  <si>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</si>
  <si>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</si>
  <si>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</si>
  <si>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</si>
  <si>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</si>
  <si>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</si>
  <si>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</si>
  <si>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</si>
  <si>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</si>
  <si>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</si>
  <si>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</si>
  <si>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</si>
  <si>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</si>
  <si>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</si>
  <si>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</si>
  <si>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</si>
  <si>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</si>
  <si>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</si>
  <si>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</si>
  <si>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</si>
  <si>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</si>
  <si>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</si>
  <si>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</si>
  <si>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</si>
  <si>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</si>
  <si>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</si>
  <si>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</si>
  <si>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</si>
  <si>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</si>
  <si>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</si>
  <si>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</si>
  <si>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</si>
  <si>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</si>
  <si>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</si>
  <si>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</si>
  <si>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</si>
  <si>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</si>
  <si>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</si>
  <si>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</si>
  <si>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</si>
  <si>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</si>
  <si>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</si>
  <si>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</si>
  <si>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</si>
  <si>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</si>
  <si>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</si>
  <si>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</si>
  <si>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</si>
  <si>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</si>
  <si>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</si>
  <si>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</si>
  <si>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</si>
  <si>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</si>
  <si>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</si>
  <si>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</si>
  <si>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</si>
  <si>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</si>
  <si>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</si>
  <si>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</si>
  <si>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</si>
  <si>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</si>
  <si>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</si>
  <si>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</si>
  <si>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</si>
  <si>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</si>
  <si>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</si>
  <si>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</si>
  <si>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</si>
  <si>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</si>
  <si>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</si>
  <si>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</si>
  <si>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</si>
  <si>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</si>
  <si>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</si>
  <si>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</si>
  <si>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</si>
  <si>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</si>
  <si>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</si>
  <si>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</si>
  <si>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</si>
  <si>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</si>
  <si>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</si>
  <si>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</si>
  <si>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</si>
  <si>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</si>
  <si>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</si>
  <si>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</si>
  <si>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</si>
  <si>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</si>
  <si>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</si>
  <si>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</si>
  <si>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</si>
  <si>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</si>
  <si>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</si>
  <si>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</si>
  <si>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</si>
  <si>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</si>
  <si>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</si>
  <si>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</si>
  <si>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</si>
  <si>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</si>
  <si>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</si>
  <si>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</si>
  <si>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</si>
  <si>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</si>
  <si>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</si>
  <si>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</si>
  <si>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</si>
  <si>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</si>
  <si>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</si>
  <si>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</si>
  <si>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</si>
  <si>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</si>
  <si>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</si>
  <si>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</si>
  <si>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</si>
  <si>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</si>
  <si>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</si>
  <si>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</si>
  <si>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</si>
  <si>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</si>
  <si>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</si>
  <si>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</si>
  <si>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</si>
  <si>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</si>
  <si>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</si>
  <si>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</si>
  <si>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</si>
  <si>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</si>
  <si>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</si>
  <si>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</si>
  <si>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</si>
  <si>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</si>
  <si>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</si>
  <si>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</si>
  <si>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</si>
  <si>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</si>
  <si>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</si>
  <si>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</si>
  <si>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</si>
  <si>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</si>
  <si>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</si>
  <si>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</si>
  <si>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</si>
  <si>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</si>
  <si>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</si>
  <si>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</si>
  <si>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</si>
  <si>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</si>
  <si>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</si>
  <si>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</si>
  <si>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</si>
  <si>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</si>
  <si>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</si>
  <si>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</si>
  <si>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</si>
  <si>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</si>
  <si>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</si>
  <si>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</si>
  <si>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</si>
  <si>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</si>
  <si>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</si>
  <si>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</si>
  <si>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</si>
  <si>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</si>
  <si>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</si>
  <si>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</si>
  <si>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</si>
  <si>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</si>
  <si>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</si>
  <si>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</si>
  <si>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</si>
  <si>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</si>
  <si>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</si>
  <si>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</si>
  <si>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</si>
  <si>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</si>
  <si>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</si>
  <si>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</si>
  <si>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</si>
  <si>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</si>
  <si>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</si>
  <si>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</si>
  <si>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</si>
  <si>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</si>
  <si>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</si>
  <si>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</si>
  <si>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</si>
  <si>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</si>
  <si>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</si>
  <si>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</si>
  <si>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</si>
  <si>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</si>
  <si>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</si>
  <si>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</si>
  <si>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</si>
  <si>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</si>
  <si>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</si>
  <si>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</si>
  <si>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</si>
  <si>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</si>
  <si>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</si>
  <si>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</si>
  <si>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</si>
  <si>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</si>
  <si>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</si>
  <si>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</si>
  <si>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</si>
  <si>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</si>
  <si>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</si>
  <si>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</si>
  <si>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</si>
  <si>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</si>
  <si>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</si>
  <si>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</si>
  <si>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</si>
  <si>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</si>
  <si>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</si>
  <si>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</si>
  <si>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</si>
  <si>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</si>
  <si>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</si>
  <si>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</si>
  <si>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</si>
  <si>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</si>
  <si>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</si>
  <si>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</si>
  <si>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</si>
  <si>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</si>
  <si>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</si>
  <si>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</si>
  <si>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</si>
  <si>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</si>
  <si>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</si>
  <si>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</si>
  <si>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</si>
  <si>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</si>
  <si>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</si>
  <si>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</si>
  <si>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</si>
  <si>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</si>
  <si>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</si>
  <si>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</si>
  <si>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</si>
  <si>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</si>
  <si>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</si>
  <si>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</si>
  <si>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</si>
  <si>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</si>
  <si>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</si>
  <si>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</si>
  <si>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</si>
  <si>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</si>
  <si>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</si>
  <si>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</si>
  <si>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</si>
  <si>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</si>
  <si>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</si>
  <si>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</si>
  <si>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</si>
  <si>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</si>
  <si>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</si>
  <si>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</si>
  <si>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</si>
  <si>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</si>
  <si>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</si>
  <si>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</si>
  <si>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</si>
  <si>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</si>
  <si>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</si>
  <si>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</si>
  <si>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</si>
  <si>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</si>
  <si>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</si>
  <si>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</si>
  <si>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</si>
  <si>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</si>
  <si>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</si>
  <si>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</si>
  <si>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</si>
  <si>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</si>
  <si>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</si>
  <si>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</si>
  <si>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</si>
  <si>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</si>
  <si>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</si>
  <si>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</si>
  <si>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</si>
  <si>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</si>
  <si>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</si>
  <si>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</si>
  <si>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</si>
  <si>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</si>
  <si>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</si>
  <si>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</si>
  <si>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</si>
  <si>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</si>
  <si>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</si>
  <si>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</si>
  <si>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</si>
  <si>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</si>
  <si>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</si>
  <si>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</si>
  <si>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</si>
  <si>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</si>
  <si>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</si>
  <si>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</si>
  <si>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</si>
  <si>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</si>
  <si>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</si>
  <si>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</si>
  <si>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</si>
  <si>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</si>
  <si>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</si>
  <si>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</si>
  <si>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</si>
  <si>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</si>
  <si>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</si>
  <si>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</si>
  <si>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</si>
  <si>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</si>
  <si>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</si>
  <si>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</si>
  <si>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</si>
  <si>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</si>
  <si>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</si>
  <si>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</si>
  <si>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</si>
  <si>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</si>
  <si>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</si>
  <si>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</si>
  <si>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</si>
  <si>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</si>
  <si>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</si>
  <si>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</si>
  <si>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</si>
  <si>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</si>
  <si>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</si>
  <si>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</si>
  <si>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</si>
  <si>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</si>
  <si>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</si>
  <si>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</si>
  <si>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</si>
  <si>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</si>
  <si>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</si>
  <si>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</si>
  <si>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</si>
  <si>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</si>
  <si>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</si>
  <si>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</si>
  <si>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</si>
  <si>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</si>
  <si>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</si>
  <si>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</si>
  <si>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</si>
  <si>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</si>
  <si>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</si>
  <si>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</si>
  <si>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</si>
  <si>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</si>
  <si>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</si>
  <si>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</si>
  <si>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</si>
  <si>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</si>
  <si>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</si>
  <si>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</si>
  <si>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</si>
  <si>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</si>
  <si>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</si>
  <si>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</si>
  <si>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</si>
  <si>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</si>
  <si>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</si>
  <si>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</si>
  <si>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</si>
  <si>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</si>
  <si>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</si>
  <si>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</si>
  <si>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</si>
  <si>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</si>
  <si>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</si>
  <si>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</si>
  <si>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</si>
  <si>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</si>
  <si>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</si>
  <si>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</si>
  <si>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</si>
  <si>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</si>
  <si>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</si>
  <si>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</si>
  <si>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</si>
  <si>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</si>
  <si>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</si>
  <si>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</si>
  <si>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</si>
  <si>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</si>
  <si>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</si>
  <si>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</si>
  <si>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</si>
  <si>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</si>
  <si>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</si>
  <si>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</si>
  <si>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</si>
  <si>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</si>
  <si>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</si>
  <si>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</si>
  <si>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</si>
  <si>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</si>
  <si>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</si>
  <si>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</si>
  <si>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</si>
  <si>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</si>
  <si>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</si>
  <si>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</si>
  <si>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</si>
  <si>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</si>
  <si>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</si>
  <si>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</si>
  <si>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</si>
  <si>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</si>
  <si>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</si>
  <si>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</si>
  <si>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</si>
  <si>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</si>
  <si>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</si>
  <si>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</si>
  <si>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</si>
  <si>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</si>
  <si>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</si>
  <si>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</si>
  <si>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</si>
  <si>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</si>
  <si>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</si>
  <si>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</si>
  <si>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</si>
  <si>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</si>
  <si>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</si>
  <si>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</si>
  <si>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</si>
  <si>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</si>
  <si>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</si>
  <si>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</si>
  <si>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</si>
  <si>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</si>
  <si>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</si>
  <si>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</si>
  <si>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</si>
  <si>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</si>
  <si>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</si>
  <si>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</si>
  <si>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</si>
  <si>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</si>
  <si>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</si>
  <si>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</si>
  <si>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</si>
  <si>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</si>
  <si>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</si>
  <si>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</si>
  <si>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</si>
  <si>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</si>
  <si>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</si>
  <si>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</si>
  <si>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</si>
  <si>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</si>
  <si>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</si>
  <si>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</si>
  <si>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</si>
  <si>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</si>
  <si>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</si>
  <si>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</si>
  <si>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</si>
  <si>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</si>
  <si>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</si>
  <si>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</si>
  <si>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</si>
  <si>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</si>
  <si>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</si>
  <si>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</si>
  <si>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</si>
  <si>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</si>
  <si>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</si>
  <si>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</si>
  <si>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</si>
  <si>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</si>
  <si>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</si>
  <si>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</si>
  <si>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</si>
  <si>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</si>
  <si>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</si>
  <si>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</si>
  <si>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</si>
  <si>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</si>
  <si>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</si>
  <si>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</si>
  <si>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</si>
  <si>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</si>
  <si>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</si>
  <si>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</si>
  <si>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</si>
  <si>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</si>
  <si>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</si>
  <si>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</si>
  <si>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</si>
  <si>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</si>
  <si>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</si>
  <si>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</si>
  <si>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</si>
  <si>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</si>
  <si>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</si>
  <si>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</si>
  <si>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</si>
  <si>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</si>
  <si>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</si>
  <si>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</si>
  <si>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</si>
  <si>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</si>
  <si>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</si>
  <si>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</si>
  <si>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</si>
  <si>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</si>
  <si>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</si>
  <si>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</si>
  <si>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</si>
  <si>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</si>
  <si>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</si>
  <si>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</si>
  <si>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</si>
  <si>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</si>
  <si>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</si>
  <si>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</si>
  <si>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</si>
  <si>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</si>
  <si>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</si>
  <si>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</si>
  <si>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</si>
  <si>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</si>
  <si>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</si>
  <si>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</si>
  <si>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</si>
  <si>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</si>
  <si>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</si>
  <si>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</si>
  <si>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</si>
  <si>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</si>
  <si>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</si>
  <si>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</si>
  <si>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</si>
  <si>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</si>
  <si>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</si>
  <si>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</si>
  <si>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</si>
  <si>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</si>
  <si>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</si>
  <si>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</si>
  <si>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</si>
  <si>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</si>
  <si>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</si>
  <si>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</si>
  <si>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</si>
  <si>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</si>
  <si>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</si>
  <si>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</si>
  <si>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</si>
  <si>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</si>
  <si>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</si>
  <si>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</si>
  <si>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</si>
  <si>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</si>
  <si>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</si>
  <si>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</si>
  <si>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</si>
  <si>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</si>
  <si>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</si>
  <si>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</si>
  <si>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</si>
  <si>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</si>
  <si>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</si>
  <si>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</si>
  <si>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</si>
  <si>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</si>
  <si>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</si>
  <si>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</si>
  <si>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</si>
  <si>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</si>
  <si>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</si>
  <si>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</si>
  <si>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</si>
  <si>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</si>
  <si>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</si>
  <si>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</si>
  <si>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</si>
  <si>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</si>
  <si>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</si>
  <si>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</si>
  <si>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</si>
  <si>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</si>
  <si>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</si>
  <si>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</si>
  <si>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</si>
  <si>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</si>
  <si>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</si>
  <si>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</si>
  <si>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</si>
  <si>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</si>
  <si>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</si>
  <si>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</si>
  <si>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</si>
  <si>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</si>
  <si>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</si>
  <si>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</si>
  <si>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</si>
  <si>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</si>
  <si>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</si>
  <si>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</si>
  <si>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</si>
  <si>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</si>
  <si>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</si>
  <si>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</si>
  <si>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</si>
  <si>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</si>
  <si>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</si>
  <si>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</si>
  <si>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</si>
  <si>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</si>
  <si>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</si>
  <si>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</si>
  <si>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</si>
  <si>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</si>
  <si>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</si>
  <si>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</si>
  <si>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</si>
  <si>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</si>
  <si>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</si>
  <si>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</si>
  <si>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</si>
  <si>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</si>
  <si>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</si>
  <si>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</si>
  <si>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</si>
  <si>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</si>
  <si>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</si>
  <si>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</si>
  <si>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</si>
  <si>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</si>
  <si>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</si>
  <si>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</si>
  <si>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</si>
  <si>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</si>
  <si>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</si>
  <si>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</si>
  <si>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</si>
  <si>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</si>
  <si>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</si>
  <si>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</si>
  <si>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</si>
  <si>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</si>
  <si>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</si>
  <si>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</si>
  <si>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</si>
  <si>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</si>
  <si>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</si>
  <si>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</si>
  <si>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</si>
  <si>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</si>
  <si>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</si>
  <si>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</si>
  <si>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</si>
  <si>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</si>
  <si>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</si>
  <si>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</si>
  <si>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</si>
  <si>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</si>
  <si>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</si>
  <si>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</si>
  <si>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</si>
  <si>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</si>
  <si>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</si>
  <si>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</si>
  <si>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</si>
  <si>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</si>
  <si>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</si>
  <si>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</si>
  <si>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</si>
  <si>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</si>
  <si>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</si>
  <si>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</si>
  <si>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</si>
  <si>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</si>
  <si>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</si>
  <si>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</si>
  <si>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</si>
  <si>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</si>
  <si>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</si>
  <si>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</si>
  <si>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</si>
  <si>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</si>
  <si>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</si>
  <si>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</si>
  <si>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</si>
  <si>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</si>
  <si>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</si>
  <si>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</si>
  <si>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</si>
  <si>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</si>
  <si>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</si>
  <si>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</si>
  <si>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</si>
  <si>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</si>
  <si>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</si>
  <si>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</si>
  <si>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</si>
  <si>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</si>
  <si>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</si>
  <si>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</si>
  <si>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</si>
  <si>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</si>
  <si>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</si>
  <si>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</si>
  <si>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</si>
  <si>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</si>
  <si>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</si>
  <si>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</si>
  <si>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</si>
  <si>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</si>
  <si>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</si>
  <si>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</si>
  <si>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</si>
  <si>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</si>
  <si>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</si>
  <si>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</si>
  <si>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</si>
  <si>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</si>
  <si>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</si>
  <si>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</si>
  <si>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</si>
  <si>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</si>
  <si>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</si>
  <si>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</si>
  <si>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</si>
  <si>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</si>
  <si>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</si>
  <si>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</si>
  <si>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</si>
  <si>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</si>
  <si>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</si>
  <si>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</si>
  <si>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</si>
  <si>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</si>
  <si>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</si>
  <si>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</si>
  <si>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</si>
  <si>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</si>
  <si>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</si>
  <si>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</si>
  <si>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</si>
  <si>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</si>
  <si>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</si>
  <si>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</si>
  <si>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</si>
  <si>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</si>
  <si>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</si>
  <si>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</si>
  <si>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</si>
  <si>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</si>
  <si>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</si>
  <si>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</si>
  <si>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</si>
  <si>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</si>
  <si>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</si>
  <si>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</si>
  <si>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</si>
  <si>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</si>
  <si>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</si>
  <si>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</si>
  <si>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</si>
  <si>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</si>
  <si>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</si>
  <si>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</si>
  <si>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</si>
  <si>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</si>
  <si>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</si>
  <si>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</si>
  <si>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</si>
  <si>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</si>
  <si>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</si>
  <si>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</si>
  <si>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</si>
  <si>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</si>
  <si>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</si>
  <si>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</si>
  <si>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</si>
  <si>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</si>
  <si>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</si>
  <si>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</si>
  <si>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</si>
  <si>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</si>
  <si>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</si>
  <si>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</si>
  <si>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</si>
  <si>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</si>
  <si>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</si>
  <si>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</si>
  <si>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</si>
  <si>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</si>
  <si>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</si>
  <si>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</si>
  <si>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</si>
  <si>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</si>
  <si>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</si>
  <si>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</si>
  <si>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</si>
  <si>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</si>
  <si>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</si>
  <si>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</si>
  <si>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</si>
  <si>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</si>
  <si>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</si>
  <si>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</si>
  <si>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</si>
  <si>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</si>
  <si>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</si>
  <si>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</si>
  <si>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</si>
  <si>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</si>
  <si>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</si>
  <si>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</si>
  <si>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</si>
  <si>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</si>
  <si>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</si>
  <si>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</si>
  <si>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</si>
  <si>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</si>
  <si>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</si>
  <si>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</si>
  <si>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</si>
  <si>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</si>
  <si>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</si>
  <si>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</si>
  <si>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</si>
  <si>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</si>
  <si>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</si>
  <si>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</si>
  <si>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</si>
  <si>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</si>
  <si>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</si>
  <si>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</si>
  <si>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</si>
  <si>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</si>
  <si>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</si>
  <si>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</si>
  <si>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</si>
  <si>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</si>
  <si>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</si>
  <si>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</si>
  <si>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</si>
  <si>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</si>
  <si>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</si>
  <si>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</si>
  <si>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</si>
  <si>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</si>
  <si>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</si>
  <si>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</si>
  <si>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</si>
  <si>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</si>
  <si>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</si>
  <si>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</si>
  <si>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</si>
  <si>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</si>
  <si>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</si>
  <si>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</si>
  <si>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</si>
  <si>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</si>
  <si>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</si>
  <si>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</si>
  <si>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</si>
  <si>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</si>
  <si>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</si>
  <si>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</si>
  <si>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</si>
  <si>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</si>
  <si>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</si>
  <si>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</si>
  <si>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</si>
  <si>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</si>
  <si>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</si>
  <si>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</si>
  <si>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</si>
  <si>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</si>
  <si>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</si>
  <si>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</si>
  <si>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</si>
  <si>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</si>
  <si>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</si>
  <si>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</si>
  <si>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</si>
  <si>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</si>
  <si>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</si>
  <si>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</si>
  <si>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</si>
  <si>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</si>
  <si>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</si>
  <si>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</si>
  <si>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</si>
  <si>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</si>
  <si>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</si>
  <si>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</si>
  <si>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</si>
  <si>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</si>
  <si>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</si>
  <si>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</si>
  <si>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</si>
  <si>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</si>
  <si>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</si>
  <si>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</si>
  <si>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</si>
  <si>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</si>
  <si>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</si>
  <si>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</si>
  <si>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</si>
  <si>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</si>
  <si>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</si>
  <si>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</si>
  <si>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</si>
  <si>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</si>
  <si>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</si>
  <si>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</si>
  <si>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</si>
  <si>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</si>
  <si>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</si>
  <si>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</si>
  <si>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</si>
  <si>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</si>
  <si>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</si>
  <si>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</si>
  <si>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</si>
  <si>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</si>
  <si>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</si>
  <si>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</si>
  <si>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</si>
  <si>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</si>
  <si>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</si>
  <si>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</si>
  <si>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</si>
  <si>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</si>
  <si>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</si>
  <si>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</si>
  <si>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</si>
  <si>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</si>
  <si>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</si>
  <si>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</si>
  <si>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</si>
  <si>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</si>
  <si>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</si>
  <si>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</si>
  <si>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</si>
  <si>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</si>
  <si>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</si>
  <si>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</si>
  <si>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</si>
  <si>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</si>
  <si>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</si>
  <si>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</si>
  <si>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</si>
  <si>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</si>
  <si>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</si>
  <si>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</si>
  <si>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</si>
  <si>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</si>
  <si>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</si>
  <si>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</si>
  <si>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</si>
  <si>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</si>
  <si>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</si>
  <si>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</si>
  <si>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</si>
  <si>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</si>
  <si>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</si>
  <si>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</si>
  <si>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</si>
  <si>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</si>
  <si>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</si>
  <si>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</si>
  <si>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</si>
  <si>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</si>
  <si>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</si>
  <si>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</si>
  <si>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</si>
  <si>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</si>
  <si>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</si>
  <si>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</si>
  <si>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</si>
  <si>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</si>
  <si>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</si>
  <si>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</si>
  <si>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</si>
  <si>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</si>
  <si>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</si>
  <si>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</si>
  <si>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</si>
  <si>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</si>
  <si>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</si>
  <si>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</si>
  <si>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</si>
  <si>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</si>
  <si>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</si>
  <si>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</si>
  <si>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</si>
  <si>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</si>
  <si>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</si>
  <si>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</si>
  <si>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</si>
  <si>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</si>
  <si>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</si>
  <si>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</si>
  <si>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</si>
  <si>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</si>
  <si>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</si>
  <si>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</si>
  <si>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</si>
  <si>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</si>
  <si>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</si>
  <si>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</si>
  <si>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</si>
  <si>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</si>
  <si>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</si>
  <si>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</si>
  <si>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</si>
  <si>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</si>
  <si>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</si>
  <si>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</si>
  <si>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</si>
  <si>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</si>
  <si>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</si>
  <si>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</si>
  <si>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</si>
  <si>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</si>
  <si>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</si>
  <si>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</si>
  <si>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</si>
  <si>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</si>
  <si>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</si>
  <si>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</si>
  <si>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</si>
  <si>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</si>
  <si>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</si>
  <si>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</si>
  <si>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</si>
  <si>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</si>
  <si>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</si>
  <si>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</si>
  <si>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</si>
  <si>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</si>
  <si>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</si>
  <si>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</si>
  <si>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</si>
  <si>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</si>
  <si>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</si>
  <si>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</si>
  <si>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</si>
  <si>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</si>
  <si>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</si>
  <si>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</si>
  <si>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</si>
  <si>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</si>
  <si>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</si>
  <si>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</si>
  <si>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</si>
  <si>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</si>
  <si>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</si>
  <si>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</si>
  <si>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</si>
  <si>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</si>
  <si>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</si>
  <si>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</si>
  <si>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</si>
  <si>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</si>
  <si>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</si>
  <si>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</si>
  <si>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</si>
  <si>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</si>
  <si>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</si>
  <si>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</si>
  <si>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</si>
  <si>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</si>
  <si>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</si>
  <si>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</si>
  <si>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</si>
  <si>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</si>
  <si>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</si>
  <si>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</si>
  <si>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</si>
  <si>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</si>
  <si>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</si>
  <si>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</si>
  <si>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</si>
  <si>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</si>
  <si>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</si>
  <si>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</si>
  <si>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</si>
  <si>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</si>
  <si>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</si>
  <si>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</si>
  <si>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</si>
  <si>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</si>
  <si>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</si>
  <si>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</si>
  <si>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</si>
  <si>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</si>
  <si>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</si>
  <si>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</si>
  <si>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</si>
  <si>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</si>
  <si>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</si>
  <si>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</si>
  <si>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</si>
  <si>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</si>
  <si>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</si>
  <si>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</si>
  <si>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</si>
  <si>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</si>
  <si>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</si>
  <si>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</si>
  <si>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</si>
  <si>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</si>
  <si>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</si>
  <si>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</si>
  <si>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</si>
  <si>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</si>
  <si>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</si>
  <si>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</si>
  <si>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</si>
  <si>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</si>
  <si>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</si>
  <si>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</si>
  <si>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</si>
  <si>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</si>
  <si>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</si>
  <si>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</si>
  <si>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</si>
  <si>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</si>
  <si>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</si>
  <si>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</si>
  <si>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</si>
  <si>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</si>
  <si>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</si>
  <si>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</si>
  <si>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</si>
  <si>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</si>
  <si>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</si>
  <si>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</si>
  <si>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</si>
  <si>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</si>
  <si>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</si>
  <si>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</si>
  <si>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</si>
  <si>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</si>
  <si>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</si>
  <si>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</si>
  <si>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</si>
  <si>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</si>
  <si>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</si>
  <si>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</si>
  <si>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</si>
  <si>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</si>
  <si>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</si>
  <si>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</si>
  <si>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</si>
  <si>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</si>
  <si>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</si>
  <si>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</si>
  <si>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</si>
  <si>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</si>
  <si>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</si>
  <si>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</si>
  <si>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</si>
  <si>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</si>
  <si>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</si>
  <si>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</si>
  <si>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</si>
  <si>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</si>
  <si>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</si>
  <si>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</si>
  <si>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</si>
  <si>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</si>
  <si>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</si>
  <si>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</si>
  <si>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</si>
  <si>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</si>
  <si>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</si>
  <si>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</si>
  <si>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</si>
  <si>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</si>
  <si>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</si>
  <si>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</si>
  <si>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</si>
  <si>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</si>
  <si>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</si>
  <si>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</si>
  <si>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</si>
  <si>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</si>
  <si>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</si>
  <si>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</si>
  <si>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</si>
  <si>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</si>
  <si>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</si>
  <si>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</si>
  <si>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</si>
  <si>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</si>
  <si>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</si>
  <si>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</si>
  <si>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</si>
  <si>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</si>
  <si>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</si>
  <si>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</si>
  <si>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</si>
  <si>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</si>
  <si>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</si>
  <si>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</si>
  <si>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</si>
  <si>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</si>
  <si>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</si>
  <si>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</si>
  <si>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</si>
  <si>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</si>
  <si>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</si>
  <si>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</si>
  <si>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</si>
  <si>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</si>
  <si>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</si>
  <si>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</si>
  <si>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</si>
  <si>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</si>
  <si>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</si>
  <si>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</si>
  <si>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</si>
  <si>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</si>
  <si>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</si>
  <si>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</si>
  <si>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</si>
  <si>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</si>
  <si>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</si>
  <si>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</si>
  <si>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</si>
  <si>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</si>
  <si>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</si>
  <si>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</si>
  <si>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</si>
  <si>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</si>
  <si>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</si>
  <si>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</si>
  <si>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</si>
  <si>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</si>
  <si>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</si>
  <si>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</si>
  <si>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</si>
  <si>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</si>
  <si>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</si>
  <si>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</si>
  <si>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</si>
  <si>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</si>
  <si>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</si>
  <si>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</si>
  <si>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</si>
  <si>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</si>
  <si>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</si>
  <si>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</si>
  <si>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</si>
  <si>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</si>
  <si>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</si>
  <si>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</si>
  <si>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</si>
  <si>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</si>
  <si>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</si>
  <si>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</si>
  <si>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</si>
  <si>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</si>
  <si>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</si>
  <si>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</si>
  <si>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</si>
  <si>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</si>
  <si>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</si>
  <si>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</si>
  <si>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</si>
  <si>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</si>
  <si>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</si>
  <si>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</si>
  <si>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</si>
  <si>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</si>
  <si>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</si>
  <si>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</si>
  <si>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</si>
  <si>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</si>
  <si>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</si>
  <si>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</si>
  <si>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</si>
  <si>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</si>
  <si>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</si>
  <si>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</si>
  <si>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</si>
  <si>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</si>
  <si>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</si>
  <si>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</si>
  <si>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</si>
  <si>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</si>
  <si>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</si>
  <si>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</si>
  <si>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</si>
  <si>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</si>
  <si>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</si>
  <si>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</si>
  <si>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</si>
  <si>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</si>
  <si>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</si>
  <si>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</si>
  <si>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</si>
  <si>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</si>
  <si>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</si>
  <si>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</si>
  <si>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</si>
  <si>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</si>
  <si>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</si>
  <si>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</si>
  <si>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</si>
  <si>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</si>
  <si>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</si>
  <si>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</si>
  <si>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</si>
  <si>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</si>
  <si>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</si>
  <si>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</si>
  <si>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</si>
  <si>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</si>
  <si>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</si>
  <si>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</si>
  <si>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</si>
  <si>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</si>
  <si>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</si>
  <si>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</si>
  <si>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</si>
  <si>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</si>
  <si>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</si>
  <si>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</si>
  <si>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</si>
  <si>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</si>
  <si>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</si>
  <si>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</si>
  <si>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</si>
  <si>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</si>
  <si>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</si>
  <si>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</si>
  <si>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</si>
  <si>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</si>
  <si>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</si>
  <si>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</si>
  <si>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</si>
  <si>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</si>
  <si>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</si>
  <si>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</si>
  <si>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</si>
  <si>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</si>
  <si>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</si>
  <si>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</si>
  <si>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</si>
  <si>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</si>
  <si>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</si>
  <si>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</si>
  <si>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</si>
  <si>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</si>
  <si>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</si>
  <si>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</si>
  <si>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</si>
  <si>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</si>
  <si>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</si>
  <si>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</si>
  <si>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</si>
  <si>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</si>
  <si>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</si>
  <si>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</si>
  <si>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</si>
  <si>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</si>
  <si>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</si>
  <si>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</si>
  <si>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</si>
  <si>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</si>
  <si>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</si>
  <si>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</si>
  <si>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</si>
  <si>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</si>
  <si>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</si>
  <si>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</si>
  <si>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</si>
  <si>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</si>
  <si>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</si>
  <si>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</si>
  <si>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</si>
  <si>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</si>
  <si>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</si>
  <si>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</si>
  <si>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</si>
  <si>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</si>
  <si>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</si>
  <si>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</si>
  <si>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</si>
  <si>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</si>
  <si>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</si>
  <si>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</si>
  <si>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</si>
  <si>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</si>
  <si>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</si>
  <si>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</si>
  <si>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</si>
  <si>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</si>
  <si>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</si>
  <si>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</si>
  <si>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</si>
  <si>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</si>
  <si>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</si>
  <si>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</si>
  <si>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</si>
  <si>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</si>
  <si>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</si>
  <si>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</si>
  <si>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</si>
  <si>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</si>
  <si>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</si>
  <si>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</si>
  <si>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</si>
  <si>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</si>
  <si>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</si>
  <si>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</si>
  <si>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</si>
  <si>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</si>
  <si>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</si>
  <si>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</si>
  <si>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</si>
  <si>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</si>
  <si>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</si>
  <si>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</si>
  <si>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</si>
  <si>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</si>
  <si>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</si>
  <si>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</si>
  <si>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</si>
  <si>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</si>
  <si>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</si>
  <si>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</si>
  <si>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</si>
  <si>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</si>
  <si>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</si>
  <si>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</si>
  <si>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</si>
  <si>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</si>
  <si>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</si>
  <si>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</si>
  <si>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</si>
  <si>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</si>
  <si>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</si>
  <si>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</si>
  <si>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</si>
  <si>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</si>
  <si>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</si>
  <si>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</si>
  <si>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</si>
  <si>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</si>
  <si>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</si>
  <si>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</si>
  <si>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</si>
  <si>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</si>
  <si>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</si>
  <si>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</si>
  <si>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</si>
  <si>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</si>
  <si>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</si>
  <si>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</si>
  <si>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</si>
  <si>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</si>
  <si>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</si>
  <si>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</si>
  <si>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</si>
  <si>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</si>
  <si>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</si>
  <si>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</si>
  <si>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</si>
  <si>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</si>
  <si>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</si>
  <si>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</si>
  <si>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</si>
  <si>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</si>
  <si>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</si>
  <si>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</si>
  <si>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</si>
  <si>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</si>
  <si>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</si>
  <si>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</si>
  <si>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</si>
  <si>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</si>
  <si>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</si>
  <si>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</si>
  <si>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</si>
  <si>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</si>
  <si>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</si>
  <si>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</si>
  <si>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</si>
  <si>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</si>
  <si>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</si>
  <si>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</si>
  <si>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</si>
  <si>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</si>
  <si>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</si>
  <si>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</si>
  <si>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</si>
  <si>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</si>
  <si>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</si>
  <si>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</si>
  <si>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</si>
  <si>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</si>
  <si>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</si>
  <si>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</si>
  <si>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</si>
  <si>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</si>
  <si>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</si>
  <si>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</si>
  <si>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</si>
  <si>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</si>
  <si>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</si>
  <si>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</si>
  <si>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</si>
  <si>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</si>
  <si>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</si>
  <si>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</si>
  <si>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</si>
  <si>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</si>
  <si>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</si>
  <si>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</si>
  <si>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</si>
  <si>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</si>
  <si>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</si>
  <si>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</si>
  <si>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</si>
  <si>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</si>
  <si>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</si>
  <si>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</si>
  <si>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</si>
  <si>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</si>
  <si>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</si>
  <si>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</si>
  <si>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</si>
  <si>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</si>
  <si>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</si>
  <si>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</si>
  <si>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</si>
  <si>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</si>
  <si>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</si>
  <si>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</si>
  <si>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</si>
  <si>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</si>
  <si>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</si>
  <si>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</si>
  <si>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</si>
  <si>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</si>
  <si>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</si>
  <si>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</si>
  <si>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</si>
  <si>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</si>
  <si>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</si>
  <si>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</si>
  <si>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</si>
  <si>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</si>
  <si>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</si>
  <si>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</si>
  <si>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</si>
  <si>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</si>
  <si>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</si>
  <si>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</si>
  <si>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</si>
  <si>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</si>
  <si>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</si>
  <si>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</si>
  <si>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</si>
  <si>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</si>
  <si>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</si>
  <si>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</si>
  <si>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</si>
  <si>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</si>
  <si>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</si>
  <si>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</si>
  <si>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</si>
  <si>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</si>
  <si>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</si>
  <si>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</si>
  <si>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</si>
  <si>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</si>
  <si>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</si>
  <si>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</si>
  <si>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</si>
  <si>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</si>
  <si>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</si>
  <si>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</si>
  <si>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</si>
  <si>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</si>
  <si>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</si>
  <si>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</si>
  <si>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</si>
  <si>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</si>
  <si>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</si>
  <si>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</si>
  <si>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</si>
  <si>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</si>
  <si>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</si>
  <si>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</si>
  <si>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</si>
  <si>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</si>
  <si>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</si>
  <si>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</si>
  <si>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</si>
  <si>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</si>
  <si>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</si>
  <si>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</si>
  <si>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</si>
  <si>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</si>
  <si>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</si>
  <si>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</si>
  <si>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</si>
  <si>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</si>
  <si>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</si>
  <si>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</si>
  <si>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</si>
  <si>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</si>
  <si>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</si>
  <si>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</si>
  <si>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</si>
  <si>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</si>
  <si>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</si>
  <si>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</si>
  <si>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</si>
  <si>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</si>
  <si>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</si>
  <si>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</si>
  <si>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</si>
  <si>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</si>
  <si>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</si>
  <si>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</si>
  <si>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</si>
  <si>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</si>
  <si>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</si>
  <si>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</si>
  <si>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</si>
  <si>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</si>
  <si>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</si>
  <si>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</si>
  <si>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</si>
  <si>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</si>
  <si>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</si>
  <si>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</si>
  <si>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</si>
  <si>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</si>
  <si>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</si>
  <si>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</si>
  <si>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</si>
  <si>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</si>
  <si>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</si>
  <si>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</si>
  <si>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</si>
  <si>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</si>
  <si>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</si>
  <si>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</si>
  <si>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</si>
  <si>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</si>
  <si>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</si>
  <si>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</si>
  <si>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</si>
  <si>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</si>
  <si>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</si>
  <si>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</si>
  <si>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</si>
  <si>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</si>
  <si>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</si>
  <si>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</si>
  <si>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</si>
  <si>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</si>
  <si>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</si>
  <si>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</si>
  <si>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</si>
  <si>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</si>
  <si>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</si>
  <si>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</si>
  <si>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</si>
  <si>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</si>
  <si>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</si>
  <si>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</si>
  <si>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</si>
  <si>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</si>
  <si>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</si>
  <si>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</si>
  <si>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</si>
  <si>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</si>
  <si>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</si>
  <si>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</si>
  <si>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</si>
  <si>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</si>
  <si>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</si>
  <si>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</si>
  <si>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</si>
  <si>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</si>
  <si>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</si>
  <si>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</si>
  <si>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</si>
  <si>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</si>
  <si>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</si>
  <si>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</si>
  <si>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</si>
  <si>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</si>
  <si>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</si>
  <si>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</si>
  <si>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</si>
  <si>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</si>
  <si>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</si>
  <si>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</si>
  <si>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</si>
  <si>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</si>
  <si>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</si>
  <si>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</si>
  <si>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</si>
  <si>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</si>
  <si>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</si>
  <si>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</si>
  <si>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</si>
  <si>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</si>
  <si>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</si>
  <si>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</si>
  <si>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</si>
  <si>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</si>
  <si>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</si>
  <si>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</si>
  <si>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</si>
  <si>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</si>
  <si>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</si>
  <si>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</si>
  <si>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</si>
  <si>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</si>
  <si>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</si>
  <si>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</si>
  <si>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</si>
  <si>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</si>
  <si>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</si>
  <si>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</si>
  <si>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</si>
  <si>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</si>
  <si>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</si>
  <si>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</si>
  <si>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</si>
  <si>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</si>
  <si>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</si>
  <si>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</si>
  <si>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</si>
  <si>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</si>
  <si>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</si>
  <si>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</si>
  <si>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</si>
  <si>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</si>
  <si>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</si>
  <si>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</si>
  <si>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</si>
  <si>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</si>
  <si>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</si>
  <si>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</si>
  <si>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</si>
  <si>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</si>
  <si>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</si>
  <si>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</si>
  <si>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</si>
  <si>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</si>
  <si>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</si>
  <si>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</si>
  <si>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</si>
  <si>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</si>
  <si>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</si>
  <si>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</si>
  <si>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</si>
  <si>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</si>
  <si>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</si>
  <si>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</si>
  <si>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</si>
  <si>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</si>
  <si>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</si>
  <si>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</si>
  <si>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</si>
  <si>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</si>
  <si>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</si>
  <si>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</si>
  <si>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</si>
  <si>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</si>
  <si>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</si>
  <si>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</si>
  <si>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</si>
  <si>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</si>
  <si>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</si>
  <si>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</si>
  <si>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</si>
  <si>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</si>
  <si>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</si>
  <si>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</si>
  <si>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</si>
  <si>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</si>
  <si>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</si>
  <si>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</si>
  <si>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</si>
  <si>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</si>
  <si>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</si>
  <si>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</si>
  <si>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</si>
  <si>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</si>
  <si>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</si>
  <si>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</si>
  <si>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</si>
  <si>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</si>
  <si>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</si>
  <si>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</si>
  <si>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</si>
  <si>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</si>
  <si>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</si>
  <si>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</si>
  <si>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</si>
  <si>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</si>
  <si>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</si>
  <si>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</si>
  <si>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</si>
  <si>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</si>
  <si>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</si>
  <si>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</si>
  <si>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</si>
  <si>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</si>
  <si>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</si>
  <si>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</si>
  <si>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</si>
  <si>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</si>
  <si>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</si>
  <si>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</si>
  <si>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</si>
  <si>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</si>
  <si>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</si>
  <si>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</si>
  <si>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</si>
  <si>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</si>
  <si>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</si>
  <si>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</si>
  <si>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</si>
  <si>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</si>
  <si>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</si>
  <si>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</si>
  <si>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</si>
  <si>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</si>
  <si>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</si>
  <si>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</si>
  <si>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</si>
  <si>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</si>
  <si>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</si>
  <si>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</si>
  <si>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</si>
  <si>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</si>
  <si>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</si>
  <si>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</si>
  <si>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</si>
  <si>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</si>
  <si>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</si>
  <si>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</si>
  <si>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</si>
  <si>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</si>
  <si>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</si>
  <si>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</si>
  <si>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</si>
  <si>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</si>
  <si>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</si>
  <si>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</si>
  <si>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</si>
  <si>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</si>
  <si>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</si>
  <si>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</si>
  <si>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</si>
  <si>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</si>
  <si>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</si>
  <si>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</si>
  <si>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</si>
  <si>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</si>
  <si>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</si>
  <si>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</si>
  <si>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</si>
  <si>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</si>
  <si>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</si>
  <si>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</si>
  <si>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</si>
  <si>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</si>
  <si>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</si>
  <si>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</si>
  <si>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</si>
  <si>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</si>
  <si>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</si>
  <si>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</si>
  <si>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</si>
  <si>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</si>
  <si>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</si>
  <si>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</si>
  <si>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</si>
  <si>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</si>
  <si>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</si>
  <si>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</si>
  <si>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</si>
  <si>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</si>
  <si>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</si>
  <si>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</si>
  <si>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</si>
  <si>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</si>
  <si>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</si>
  <si>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</si>
  <si>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</si>
  <si>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</si>
  <si>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</si>
  <si>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</si>
  <si>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</si>
  <si>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</si>
  <si>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</si>
  <si>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</si>
  <si>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</si>
  <si>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</si>
  <si>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</si>
  <si>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</si>
  <si>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</si>
  <si>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</si>
  <si>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</si>
  <si>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</si>
  <si>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</si>
  <si>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</si>
  <si>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</si>
  <si>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</si>
  <si>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</si>
  <si>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</si>
  <si>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</si>
  <si>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</si>
  <si>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</si>
  <si>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</si>
  <si>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</si>
  <si>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</si>
  <si>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</si>
  <si>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</si>
  <si>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</si>
  <si>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</si>
  <si>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</si>
  <si>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</si>
  <si>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</si>
  <si>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</si>
  <si>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</si>
  <si>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</si>
  <si>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</si>
  <si>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</si>
  <si>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</si>
  <si>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</si>
  <si>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</si>
  <si>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</si>
  <si>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</si>
  <si>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</si>
  <si>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</si>
  <si>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</si>
  <si>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</si>
  <si>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</si>
  <si>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</si>
  <si>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</si>
  <si>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</si>
  <si>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</si>
  <si>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</si>
  <si>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</si>
  <si>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</si>
  <si>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</si>
  <si>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</si>
  <si>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</si>
  <si>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</si>
  <si>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</si>
  <si>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</si>
  <si>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</si>
  <si>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</si>
  <si>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</si>
  <si>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</si>
  <si>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</si>
  <si>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</si>
  <si>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</si>
  <si>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</si>
  <si>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</si>
  <si>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</si>
  <si>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</si>
  <si>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</si>
  <si>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</si>
  <si>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</si>
  <si>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</si>
  <si>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</si>
  <si>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</si>
  <si>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</si>
  <si>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</si>
  <si>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</si>
  <si>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</si>
  <si>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</si>
  <si>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</si>
  <si>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</si>
  <si>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</si>
  <si>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</si>
  <si>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</si>
  <si>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</si>
  <si>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</si>
  <si>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</si>
  <si>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</si>
  <si>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</si>
  <si>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</si>
  <si>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</si>
  <si>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</si>
  <si>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</si>
  <si>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</si>
  <si>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</si>
  <si>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</si>
  <si>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</si>
  <si>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</si>
  <si>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</si>
  <si>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</si>
  <si>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</si>
  <si>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</si>
  <si>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</si>
  <si>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</si>
  <si>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</si>
  <si>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</si>
  <si>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</si>
  <si>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</si>
  <si>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</si>
  <si>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</si>
  <si>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</si>
  <si>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</si>
  <si>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</si>
  <si>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</si>
  <si>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</si>
  <si>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</si>
  <si>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</si>
  <si>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</si>
  <si>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</si>
  <si>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</si>
  <si>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</si>
  <si>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</si>
  <si>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</si>
  <si>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</si>
  <si>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</si>
  <si>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</si>
  <si>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</si>
  <si>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</si>
  <si>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</si>
  <si>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</si>
  <si>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</si>
  <si>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</si>
  <si>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</si>
  <si>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</si>
  <si>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</si>
  <si>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</si>
  <si>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</si>
  <si>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</si>
  <si>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</si>
  <si>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</si>
  <si>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</si>
  <si>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</si>
  <si>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</si>
  <si>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</si>
  <si>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</si>
  <si>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</si>
  <si>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</si>
  <si>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</si>
  <si>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</si>
  <si>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</si>
  <si>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</si>
  <si>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</si>
  <si>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</si>
  <si>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</si>
  <si>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</si>
  <si>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</si>
  <si>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</si>
  <si>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</si>
  <si>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</si>
  <si>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</si>
  <si>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</si>
  <si>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</si>
  <si>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</si>
  <si>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</si>
  <si>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</si>
  <si>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</si>
  <si>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</si>
  <si>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</si>
  <si>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</si>
  <si>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</si>
  <si>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</si>
  <si>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</si>
  <si>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</si>
  <si>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</si>
  <si>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</si>
  <si>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</si>
  <si>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</si>
  <si>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</si>
  <si>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</si>
  <si>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</si>
  <si>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</si>
  <si>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</si>
  <si>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</si>
  <si>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</si>
  <si>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</si>
  <si>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</si>
  <si>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</si>
  <si>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</si>
  <si>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</si>
  <si>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</si>
  <si>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</si>
  <si>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</si>
  <si>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</si>
  <si>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</si>
  <si>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</si>
  <si>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</si>
  <si>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</si>
  <si>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</si>
  <si>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</si>
  <si>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</si>
  <si>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</si>
  <si>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</si>
  <si>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</si>
  <si>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</si>
  <si>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</si>
  <si>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</si>
  <si>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</si>
  <si>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</si>
  <si>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</si>
  <si>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</si>
  <si>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</si>
  <si>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</si>
  <si>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</si>
  <si>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</si>
  <si>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</si>
  <si>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</si>
  <si>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</si>
  <si>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</si>
  <si>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</si>
  <si>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</si>
  <si>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</si>
  <si>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</si>
  <si>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</si>
  <si>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</si>
  <si>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</si>
  <si>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</si>
  <si>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</si>
  <si>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</si>
  <si>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</si>
  <si>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</si>
  <si>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</si>
  <si>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</si>
  <si>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</si>
  <si>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</si>
  <si>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</si>
  <si>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</si>
  <si>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</si>
  <si>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</si>
  <si>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</si>
  <si>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</si>
  <si>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</si>
  <si>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</si>
  <si>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</si>
  <si>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</si>
  <si>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</si>
  <si>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</si>
  <si>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</si>
  <si>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</si>
  <si>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</si>
  <si>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</si>
  <si>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</si>
  <si>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</si>
  <si>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</si>
  <si>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</si>
  <si>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</si>
  <si>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</si>
  <si>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</si>
  <si>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</si>
  <si>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</si>
  <si>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</si>
  <si>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</si>
  <si>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</si>
  <si>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</si>
  <si>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</si>
  <si>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</si>
  <si>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</si>
  <si>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</si>
  <si>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</si>
  <si>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</si>
  <si>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</si>
  <si>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</si>
  <si>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</si>
  <si>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</si>
  <si>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</si>
  <si>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</si>
  <si>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</si>
  <si>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</si>
  <si>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</si>
  <si>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</si>
  <si>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</si>
  <si>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</si>
  <si>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</si>
  <si>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</si>
  <si>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</si>
  <si>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</si>
  <si>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</si>
  <si>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</si>
  <si>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</si>
  <si>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</si>
  <si>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</si>
  <si>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</si>
  <si>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</si>
  <si>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</si>
  <si>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</si>
  <si>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</si>
  <si>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</si>
  <si>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</si>
  <si>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</si>
  <si>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</si>
  <si>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</si>
  <si>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</si>
  <si>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</si>
  <si>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</si>
  <si>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</si>
  <si>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</si>
  <si>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</si>
  <si>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</si>
  <si>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</si>
  <si>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</si>
  <si>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</si>
  <si>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</si>
  <si>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</si>
  <si>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</si>
  <si>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</si>
  <si>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</si>
  <si>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</si>
  <si>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</si>
  <si>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</si>
  <si>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</si>
  <si>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</si>
  <si>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</si>
  <si>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</si>
  <si>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</si>
  <si>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</si>
  <si>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</si>
  <si>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</si>
  <si>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</si>
  <si>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</si>
  <si>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</si>
  <si>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</si>
  <si>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</si>
  <si>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</si>
  <si>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</si>
  <si>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</si>
  <si>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</si>
  <si>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</si>
  <si>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</si>
  <si>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</si>
  <si>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</si>
  <si>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</si>
  <si>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</si>
  <si>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</si>
  <si>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</si>
  <si>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</si>
  <si>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</si>
  <si>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</si>
  <si>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</si>
  <si>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</si>
  <si>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</si>
  <si>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</si>
  <si>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</si>
  <si>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</si>
  <si>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</si>
  <si>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</si>
  <si>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</si>
  <si>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</si>
  <si>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</si>
  <si>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</si>
  <si>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</si>
  <si>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</si>
  <si>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</si>
  <si>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</si>
  <si>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</si>
  <si>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</si>
  <si>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</si>
  <si>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</si>
  <si>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</si>
  <si>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</si>
  <si>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</si>
  <si>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</si>
  <si>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</si>
  <si>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</si>
  <si>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</si>
  <si>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</si>
  <si>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</si>
  <si>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</si>
  <si>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</si>
  <si>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</si>
  <si>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</si>
  <si>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</si>
  <si>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</si>
  <si>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</si>
  <si>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</si>
  <si>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</si>
  <si>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</si>
  <si>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</si>
  <si>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</si>
  <si>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</si>
  <si>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</si>
  <si>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</si>
  <si>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</si>
  <si>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</si>
  <si>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</si>
  <si>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</si>
  <si>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</si>
  <si>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</si>
  <si>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</si>
  <si>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</si>
  <si>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</si>
  <si>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</si>
  <si>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</si>
  <si>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</si>
  <si>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</si>
  <si>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</si>
  <si>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</si>
  <si>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</si>
  <si>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</si>
  <si>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</si>
  <si>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</si>
  <si>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</si>
  <si>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</si>
  <si>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</si>
  <si>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</si>
  <si>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</si>
  <si>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</si>
  <si>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</si>
  <si>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</si>
  <si>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</si>
  <si>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</si>
  <si>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</si>
  <si>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</si>
  <si>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</si>
  <si>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</si>
  <si>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</si>
  <si>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</si>
  <si>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</si>
  <si>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</si>
  <si>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</si>
  <si>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</si>
  <si>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</si>
  <si>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</si>
  <si>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</si>
  <si>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</si>
  <si>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</si>
  <si>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</si>
  <si>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</si>
  <si>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</si>
  <si>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</si>
  <si>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</si>
  <si>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</si>
  <si>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</si>
  <si>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</si>
  <si>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</si>
  <si>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</si>
  <si>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</si>
  <si>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</si>
  <si>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</si>
  <si>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</si>
  <si>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</si>
  <si>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</si>
  <si>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</si>
  <si>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</si>
  <si>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</si>
  <si>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</si>
  <si>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</si>
  <si>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</si>
  <si>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</si>
  <si>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</si>
  <si>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</si>
  <si>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</si>
  <si>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</si>
  <si>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</si>
  <si>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</si>
  <si>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</si>
  <si>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</si>
  <si>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</si>
  <si>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</si>
  <si>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</si>
  <si>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</si>
  <si>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</si>
  <si>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</si>
  <si>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</si>
  <si>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</si>
  <si>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</si>
  <si>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</si>
  <si>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</si>
  <si>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</si>
  <si>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</si>
  <si>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</si>
  <si>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</si>
  <si>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</si>
  <si>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</si>
  <si>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</si>
  <si>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</si>
  <si>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</si>
  <si>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</si>
  <si>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</si>
  <si>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</si>
  <si>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</si>
  <si>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</si>
  <si>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</si>
  <si>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</si>
  <si>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</si>
  <si>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</si>
  <si>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</si>
  <si>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</si>
  <si>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</si>
  <si>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</si>
  <si>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</si>
  <si>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</si>
  <si>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</si>
  <si>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</si>
  <si>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</si>
  <si>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</si>
  <si>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</si>
  <si>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</si>
  <si>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</si>
  <si>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</si>
  <si>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</si>
  <si>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</si>
  <si>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</si>
  <si>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</si>
  <si>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</si>
  <si>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</si>
  <si>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</si>
  <si>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</si>
  <si>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</si>
  <si>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</si>
  <si>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</si>
  <si>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</si>
  <si>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</si>
  <si>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</si>
  <si>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</si>
  <si>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</si>
  <si>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</si>
  <si>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</si>
  <si>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</si>
  <si>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</si>
  <si>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</si>
  <si>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</si>
  <si>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</si>
  <si>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</si>
  <si>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</si>
  <si>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</si>
  <si>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</si>
  <si>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</si>
  <si>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</si>
  <si>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</si>
  <si>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</si>
  <si>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</si>
  <si>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</si>
  <si>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</si>
  <si>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</si>
  <si>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</si>
  <si>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</si>
  <si>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</si>
  <si>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</si>
  <si>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</si>
  <si>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</si>
  <si>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</si>
  <si>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</si>
  <si>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</si>
  <si>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</si>
  <si>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</si>
  <si>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</si>
  <si>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</si>
  <si>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</si>
  <si>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</si>
  <si>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</si>
  <si>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</si>
  <si>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</si>
  <si>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</si>
  <si>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</si>
  <si>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</si>
  <si>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</si>
  <si>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</si>
  <si>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</si>
  <si>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</si>
  <si>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</si>
  <si>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</si>
  <si>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</si>
  <si>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</si>
  <si>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</si>
  <si>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</si>
  <si>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</si>
  <si>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</si>
  <si>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</si>
  <si>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</si>
  <si>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</si>
  <si>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</si>
  <si>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</si>
  <si>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</si>
  <si>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</si>
  <si>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</si>
  <si>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</si>
  <si>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</si>
  <si>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</si>
  <si>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</si>
  <si>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</si>
  <si>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</si>
  <si>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</si>
  <si>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</si>
  <si>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</si>
  <si>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</si>
  <si>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</si>
  <si>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</si>
  <si>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</si>
  <si>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</si>
  <si>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</si>
  <si>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</si>
  <si>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</si>
  <si>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</si>
  <si>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</si>
  <si>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</si>
  <si>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</si>
  <si>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</si>
  <si>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</si>
  <si>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</si>
  <si>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</si>
  <si>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</si>
  <si>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</si>
  <si>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</si>
  <si>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</si>
  <si>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</si>
  <si>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</si>
  <si>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</si>
  <si>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</si>
  <si>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</si>
  <si>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</si>
  <si>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</si>
  <si>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</si>
  <si>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</si>
  <si>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</si>
  <si>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</si>
  <si>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</si>
  <si>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</si>
  <si>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</si>
  <si>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</si>
  <si>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</si>
  <si>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</si>
  <si>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</si>
  <si>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</si>
  <si>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</si>
  <si>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</si>
  <si>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</si>
  <si>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</si>
  <si>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</si>
  <si>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</si>
  <si>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</si>
  <si>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</si>
  <si>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</si>
  <si>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</si>
  <si>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</si>
  <si>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</si>
  <si>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</si>
  <si>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</si>
  <si>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</si>
  <si>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</si>
  <si>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</si>
  <si>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</si>
  <si>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</si>
  <si>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</si>
  <si>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</si>
  <si>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</si>
  <si>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</si>
  <si>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</si>
  <si>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</si>
  <si>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</si>
  <si>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</si>
  <si>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</si>
  <si>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</si>
  <si>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</si>
  <si>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</si>
  <si>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</si>
  <si>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</si>
  <si>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</si>
  <si>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</si>
  <si>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</si>
  <si>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</si>
  <si>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</si>
  <si>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</si>
  <si>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</si>
  <si>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</si>
  <si>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</si>
  <si>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</si>
  <si>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</si>
  <si>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</si>
  <si>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</si>
  <si>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</si>
  <si>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</si>
  <si>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</si>
  <si>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</si>
  <si>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</si>
  <si>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</si>
  <si>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</si>
  <si>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</si>
  <si>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</si>
  <si>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</si>
  <si>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</si>
  <si>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</si>
  <si>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</si>
  <si>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</si>
  <si>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</si>
  <si>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</si>
  <si>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</si>
  <si>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</si>
  <si>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</si>
  <si>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</si>
  <si>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</si>
  <si>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</si>
  <si>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</si>
  <si>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</si>
  <si>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</si>
  <si>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</si>
  <si>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</si>
  <si>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</si>
  <si>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</si>
  <si>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</si>
  <si>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</si>
  <si>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</si>
  <si>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</si>
  <si>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</si>
  <si>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</si>
  <si>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</si>
  <si>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</si>
  <si>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</si>
  <si>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</si>
  <si>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</si>
  <si>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</si>
  <si>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</si>
  <si>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</si>
  <si>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</si>
  <si>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</si>
  <si>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</si>
  <si>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</si>
  <si>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</si>
  <si>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</si>
  <si>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</si>
  <si>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</si>
  <si>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</si>
  <si>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</si>
  <si>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</si>
  <si>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</si>
  <si>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</si>
  <si>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</si>
  <si>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</si>
  <si>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</si>
  <si>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</si>
  <si>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</si>
  <si>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</si>
  <si>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</si>
  <si>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</si>
  <si>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</si>
  <si>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</si>
  <si>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</si>
  <si>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</si>
  <si>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</si>
  <si>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</si>
  <si>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</si>
  <si>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</si>
  <si>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</si>
  <si>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</si>
  <si>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</si>
  <si>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</si>
  <si>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</si>
  <si>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</si>
  <si>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</si>
  <si>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</si>
  <si>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</si>
  <si>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</si>
  <si>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</si>
  <si>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</si>
  <si>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</si>
  <si>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</si>
  <si>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</si>
  <si>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</si>
  <si>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</si>
  <si>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</si>
  <si>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</si>
  <si>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</si>
  <si>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</si>
  <si>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</si>
  <si>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</si>
  <si>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</si>
  <si>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</si>
  <si>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</si>
  <si>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</si>
  <si>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</si>
  <si>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</si>
  <si>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</si>
  <si>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</si>
  <si>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</si>
  <si>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</si>
  <si>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</si>
  <si>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</si>
  <si>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</si>
  <si>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</si>
  <si>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</si>
  <si>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</si>
  <si>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</si>
  <si>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</si>
  <si>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</si>
  <si>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</si>
  <si>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</si>
  <si>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</si>
  <si>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</si>
  <si>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</si>
  <si>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</si>
  <si>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</si>
  <si>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</si>
  <si>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</si>
  <si>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</si>
  <si>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</si>
  <si>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</si>
  <si>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</si>
  <si>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</si>
  <si>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</si>
  <si>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</si>
  <si>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</si>
  <si>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</si>
  <si>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</si>
  <si>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</si>
  <si>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</si>
  <si>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</si>
  <si>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</si>
  <si>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</si>
  <si>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</si>
  <si>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</si>
  <si>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</si>
  <si>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</si>
  <si>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</si>
  <si>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</si>
  <si>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</si>
  <si>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</si>
  <si>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</si>
  <si>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</si>
  <si>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</si>
  <si>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</si>
  <si>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</si>
  <si>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</si>
  <si>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</si>
  <si>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</si>
  <si>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</si>
  <si>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</si>
  <si>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</si>
  <si>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</si>
  <si>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</si>
  <si>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</si>
  <si>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</si>
  <si>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</si>
  <si>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</si>
  <si>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</si>
  <si>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</si>
  <si>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</si>
  <si>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</si>
  <si>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</si>
  <si>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</si>
  <si>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</si>
  <si>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</si>
  <si>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</si>
  <si>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</si>
  <si>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</si>
  <si>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</si>
  <si>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</si>
  <si>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</si>
  <si>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</si>
  <si>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</si>
  <si>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</si>
  <si>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</si>
  <si>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</si>
  <si>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</si>
  <si>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</si>
  <si>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</si>
  <si>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</si>
  <si>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</si>
  <si>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</si>
  <si>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</si>
  <si>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</si>
  <si>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</si>
  <si>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</si>
  <si>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</si>
  <si>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</si>
  <si>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</si>
  <si>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</si>
  <si>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</si>
  <si>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</si>
  <si>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</si>
  <si>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</si>
  <si>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</si>
  <si>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</si>
  <si>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</si>
  <si>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</si>
  <si>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</si>
  <si>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</si>
  <si>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</si>
  <si>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</si>
  <si>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</si>
  <si>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</si>
  <si>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</si>
  <si>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</si>
  <si>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</si>
  <si>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</si>
  <si>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</si>
  <si>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</si>
  <si>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</si>
  <si>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</si>
  <si>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</si>
  <si>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</si>
  <si>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</si>
  <si>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</si>
  <si>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</si>
  <si>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</si>
  <si>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</si>
  <si>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</si>
  <si>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</si>
  <si>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</si>
  <si>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</si>
  <si>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</si>
  <si>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</si>
  <si>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</si>
  <si>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</si>
  <si>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</si>
  <si>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</si>
  <si>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</si>
  <si>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</si>
  <si>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</si>
  <si>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</si>
  <si>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</si>
  <si>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</si>
  <si>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</si>
  <si>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</si>
  <si>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</si>
  <si>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</si>
  <si>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</si>
  <si>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</si>
  <si>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</si>
  <si>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</si>
  <si>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</si>
  <si>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</si>
  <si>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</si>
  <si>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</si>
  <si>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</si>
  <si>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</si>
  <si>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</si>
  <si>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</si>
  <si>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</si>
  <si>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</si>
  <si>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</si>
  <si>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</si>
  <si>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</si>
  <si>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</si>
  <si>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</si>
  <si>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</si>
  <si>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</si>
  <si>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</si>
  <si>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</si>
  <si>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</si>
  <si>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</si>
  <si>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</si>
  <si>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</si>
  <si>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</si>
  <si>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</si>
  <si>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</si>
  <si>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</si>
  <si>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</si>
  <si>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</si>
  <si>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</si>
  <si>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</si>
  <si>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</si>
  <si>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</si>
  <si>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</si>
  <si>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</si>
  <si>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</si>
  <si>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</si>
  <si>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</si>
  <si>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</si>
  <si>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</si>
  <si>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</si>
  <si>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</si>
  <si>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</si>
  <si>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</si>
  <si>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</si>
  <si>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</si>
  <si>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</si>
  <si>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</si>
  <si>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</si>
  <si>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</si>
  <si>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</si>
  <si>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</si>
  <si>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</si>
  <si>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</si>
  <si>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</si>
  <si>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</si>
  <si>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</si>
  <si>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</si>
  <si>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</si>
  <si>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</si>
  <si>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</si>
  <si>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</si>
  <si>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</si>
  <si>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</si>
  <si>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</si>
  <si>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</si>
  <si>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</si>
  <si>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</si>
  <si>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</si>
  <si>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</si>
  <si>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</si>
  <si>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</si>
  <si>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</si>
  <si>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</si>
  <si>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</si>
  <si>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</si>
  <si>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</si>
  <si>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</si>
  <si>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</si>
  <si>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</si>
  <si>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</si>
  <si>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</si>
  <si>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</si>
  <si>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</si>
  <si>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</si>
  <si>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</si>
  <si>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</si>
  <si>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</si>
  <si>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</si>
  <si>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</si>
  <si>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</si>
  <si>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</si>
  <si>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</si>
  <si>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</si>
  <si>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</si>
  <si>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</si>
  <si>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</si>
  <si>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</si>
  <si>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</si>
  <si>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</si>
  <si>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</si>
  <si>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</si>
  <si>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</si>
  <si>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</si>
  <si>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</si>
  <si>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</si>
  <si>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</si>
  <si>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</si>
  <si>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</si>
  <si>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</si>
  <si>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</si>
  <si>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</si>
  <si>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</si>
  <si>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</si>
  <si>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</si>
  <si>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</si>
  <si>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</si>
  <si>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</si>
  <si>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</si>
  <si>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</si>
  <si>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</si>
  <si>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</si>
  <si>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</si>
  <si>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</si>
  <si>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</si>
  <si>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</si>
  <si>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</si>
  <si>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</si>
  <si>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</si>
  <si>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</si>
  <si>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</si>
  <si>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</si>
  <si>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</si>
  <si>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</si>
  <si>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</si>
  <si>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</si>
  <si>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</si>
  <si>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</si>
  <si>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</si>
  <si>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</si>
  <si>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</si>
  <si>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</si>
  <si>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</si>
  <si>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</si>
  <si>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</si>
  <si>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</si>
  <si>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</si>
  <si>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</si>
  <si>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</si>
  <si>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</si>
  <si>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</si>
  <si>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</si>
  <si>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</si>
  <si>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</si>
  <si>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</si>
  <si>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</si>
  <si>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</si>
  <si>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</si>
  <si>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</si>
  <si>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</si>
  <si>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</si>
  <si>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</si>
  <si>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</si>
  <si>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</si>
  <si>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</si>
  <si>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</si>
  <si>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</si>
  <si>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</si>
  <si>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</si>
  <si>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</si>
  <si>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</si>
  <si>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</si>
  <si>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</si>
  <si>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</si>
  <si>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</si>
  <si>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</si>
  <si>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</si>
  <si>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</si>
  <si>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</si>
  <si>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</si>
  <si>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</si>
  <si>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</si>
  <si>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</si>
  <si>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</si>
  <si>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</si>
  <si>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</si>
  <si>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</si>
  <si>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</si>
  <si>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</si>
  <si>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</si>
  <si>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</si>
  <si>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</si>
  <si>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</si>
  <si>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</si>
  <si>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</si>
  <si>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</si>
  <si>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</si>
  <si>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</si>
  <si>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</si>
  <si>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</si>
  <si>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</si>
  <si>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</si>
  <si>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</si>
  <si>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</si>
  <si>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</si>
  <si>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</si>
  <si>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</si>
  <si>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</si>
  <si>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</si>
  <si>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</si>
  <si>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</si>
  <si>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</si>
  <si>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</si>
  <si>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</si>
  <si>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</si>
  <si>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</si>
  <si>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</si>
  <si>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</si>
  <si>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</si>
  <si>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</si>
  <si>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</si>
  <si>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</si>
  <si>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</si>
  <si>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</si>
  <si>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</si>
  <si>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</si>
  <si>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</si>
  <si>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</si>
  <si>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</si>
  <si>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</si>
  <si>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</si>
  <si>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</si>
  <si>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</si>
  <si>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</si>
  <si>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</si>
  <si>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</si>
  <si>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</si>
  <si>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</si>
  <si>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</si>
  <si>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</si>
  <si>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</si>
  <si>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</si>
  <si>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</si>
  <si>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</si>
  <si>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</si>
  <si>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</si>
  <si>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</si>
  <si>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</si>
  <si>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</si>
  <si>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</si>
  <si>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</si>
  <si>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</si>
  <si>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</si>
  <si>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</si>
  <si>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</si>
  <si>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</si>
  <si>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</si>
  <si>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</si>
  <si>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</si>
  <si>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</si>
  <si>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</si>
  <si>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</si>
  <si>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</si>
  <si>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</si>
  <si>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</si>
  <si>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</si>
  <si>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</si>
  <si>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</si>
  <si>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</si>
  <si>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</si>
  <si>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</si>
  <si>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</si>
  <si>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</si>
  <si>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</si>
  <si>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</si>
  <si>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</si>
  <si>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</si>
  <si>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</si>
  <si>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</si>
  <si>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</si>
  <si>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</si>
  <si>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</si>
  <si>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</si>
  <si>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</si>
  <si>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</si>
  <si>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</si>
  <si>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</si>
  <si>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</si>
  <si>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</si>
  <si>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</si>
  <si>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</si>
  <si>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</si>
  <si>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</si>
  <si>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</si>
  <si>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</si>
  <si>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</si>
  <si>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</si>
  <si>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</si>
  <si>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</si>
  <si>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</si>
  <si>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</si>
  <si>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</si>
  <si>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</si>
  <si>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</si>
  <si>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</si>
  <si>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</si>
  <si>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</si>
  <si>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</si>
  <si>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</si>
  <si>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</si>
  <si>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</si>
  <si>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</si>
  <si>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</si>
  <si>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</si>
  <si>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</si>
  <si>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</si>
  <si>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</si>
  <si>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</si>
  <si>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</si>
  <si>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</si>
  <si>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</si>
  <si>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</si>
  <si>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</si>
  <si>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</si>
  <si>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</si>
  <si>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</si>
  <si>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</si>
  <si>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</si>
  <si>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</si>
  <si>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</si>
  <si>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</si>
  <si>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</si>
  <si>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</si>
  <si>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</si>
  <si>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</si>
  <si>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</si>
  <si>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</si>
  <si>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</si>
  <si>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</si>
  <si>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</si>
  <si>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</si>
  <si>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</si>
  <si>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</si>
  <si>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</si>
  <si>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</si>
  <si>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</si>
  <si>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</si>
  <si>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</si>
  <si>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</si>
  <si>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</si>
  <si>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</si>
  <si>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</si>
  <si>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</si>
  <si>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</si>
  <si>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</si>
  <si>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</si>
  <si>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</si>
  <si>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</si>
  <si>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</si>
  <si>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</si>
  <si>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</si>
  <si>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</si>
  <si>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</si>
  <si>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</si>
  <si>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</si>
  <si>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</si>
  <si>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</si>
  <si>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</si>
  <si>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</si>
  <si>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</si>
  <si>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</si>
  <si>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</si>
  <si>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</si>
  <si>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</si>
  <si>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</si>
  <si>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</si>
  <si>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</si>
  <si>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</si>
  <si>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</si>
  <si>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</si>
  <si>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</si>
  <si>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</si>
  <si>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</si>
  <si>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</si>
  <si>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</si>
  <si>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</si>
  <si>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</si>
  <si>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</si>
  <si>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</si>
  <si>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</si>
  <si>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</si>
  <si>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</si>
  <si>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</si>
  <si>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</si>
  <si>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</si>
  <si>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</si>
  <si>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</si>
  <si>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</si>
  <si>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</si>
  <si>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</si>
  <si>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</si>
  <si>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</si>
  <si>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</si>
  <si>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</si>
  <si>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</si>
  <si>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</si>
  <si>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</si>
  <si>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</si>
  <si>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</si>
  <si>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</si>
  <si>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</si>
  <si>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</si>
  <si>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</si>
  <si>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</si>
  <si>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</si>
  <si>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</si>
  <si>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</si>
  <si>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</si>
  <si>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</si>
  <si>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</si>
  <si>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</si>
  <si>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</si>
  <si>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</si>
  <si>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</si>
  <si>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</si>
  <si>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</si>
  <si>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</si>
  <si>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</si>
  <si>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</si>
  <si>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</si>
  <si>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</si>
  <si>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</si>
  <si>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</si>
  <si>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</si>
  <si>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</si>
  <si>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</si>
  <si>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</si>
  <si>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</si>
  <si>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</si>
  <si>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</si>
  <si>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</si>
  <si>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</si>
  <si>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</si>
  <si>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</si>
  <si>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</si>
  <si>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</si>
  <si>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</si>
  <si>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</si>
  <si>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</si>
  <si>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</si>
  <si>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</si>
  <si>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</si>
  <si>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</si>
  <si>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</si>
  <si>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</si>
  <si>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</si>
  <si>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</si>
  <si>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</si>
  <si>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</si>
  <si>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</si>
  <si>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</si>
  <si>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</si>
  <si>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</si>
  <si>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</si>
  <si>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</si>
  <si>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</si>
  <si>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</si>
  <si>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</si>
  <si>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</si>
  <si>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</si>
  <si>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</si>
  <si>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</si>
  <si>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</si>
  <si>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</si>
  <si>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</si>
  <si>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</si>
  <si>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</si>
  <si>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</si>
  <si>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</si>
  <si>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</si>
  <si>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</si>
  <si>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</si>
  <si>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</si>
  <si>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</si>
  <si>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</si>
  <si>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</si>
  <si>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</si>
  <si>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</si>
  <si>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</si>
  <si>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</si>
  <si>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</si>
  <si>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</si>
  <si>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</si>
  <si>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</si>
  <si>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</si>
  <si>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</si>
  <si>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</si>
  <si>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</si>
  <si>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</si>
  <si>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</si>
  <si>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</si>
  <si>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</si>
  <si>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</si>
  <si>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</si>
  <si>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</si>
  <si>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</si>
  <si>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</si>
  <si>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</si>
  <si>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</si>
  <si>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</si>
  <si>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</si>
  <si>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</si>
  <si>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</si>
  <si>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</si>
  <si>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</si>
  <si>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</si>
  <si>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</si>
  <si>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</si>
  <si>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</si>
  <si>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</si>
  <si>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</si>
  <si>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</si>
  <si>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</si>
  <si>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</si>
  <si>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</si>
  <si>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</si>
  <si>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</si>
  <si>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</si>
  <si>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</si>
  <si>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</si>
  <si>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</si>
  <si>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</si>
  <si>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</si>
  <si>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</si>
  <si>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</si>
  <si>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</si>
  <si>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</si>
  <si>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</si>
  <si>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</si>
  <si>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</si>
  <si>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</si>
  <si>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</si>
  <si>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</si>
  <si>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</si>
  <si>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</si>
  <si>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</si>
  <si>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</si>
  <si>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</si>
  <si>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</si>
  <si>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</si>
  <si>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</si>
  <si>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</si>
  <si>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</si>
  <si>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</si>
  <si>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</si>
  <si>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</si>
  <si>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</si>
  <si>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</si>
  <si>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</si>
  <si>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</si>
  <si>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</si>
  <si>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</si>
  <si>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</si>
  <si>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</si>
  <si>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</si>
  <si>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</si>
  <si>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</si>
  <si>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</si>
  <si>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</si>
  <si>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</si>
  <si>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</si>
  <si>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</si>
  <si>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</si>
  <si>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</si>
  <si>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</si>
  <si>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</si>
  <si>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</si>
  <si>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</si>
  <si>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</si>
  <si>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</si>
  <si>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</si>
  <si>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</si>
  <si>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</si>
  <si>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</si>
  <si>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</si>
  <si>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</si>
  <si>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</si>
  <si>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</si>
  <si>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</si>
  <si>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</si>
  <si>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</si>
  <si>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</si>
  <si>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</si>
  <si>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</si>
  <si>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</si>
  <si>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</si>
  <si>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</si>
  <si>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</si>
  <si>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</si>
  <si>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</si>
  <si>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</si>
  <si>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</si>
  <si>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</si>
  <si>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</si>
  <si>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</si>
  <si>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</si>
  <si>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</si>
  <si>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</si>
  <si>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</si>
  <si>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</si>
  <si>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</si>
  <si>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</si>
  <si>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</si>
  <si>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</si>
  <si>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</si>
  <si>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</si>
  <si>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</si>
  <si>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</si>
  <si>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</si>
  <si>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</si>
  <si>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</si>
  <si>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</si>
  <si>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</si>
  <si>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</si>
  <si>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</si>
  <si>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</si>
  <si>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</si>
  <si>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</si>
  <si>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</si>
  <si>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</si>
  <si>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</si>
  <si>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</si>
  <si>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</si>
  <si>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</si>
  <si>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</si>
  <si>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</si>
  <si>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</si>
  <si>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</si>
  <si>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</si>
  <si>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</si>
  <si>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</si>
  <si>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</si>
  <si>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</si>
  <si>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</si>
  <si>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</si>
  <si>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</si>
  <si>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</si>
  <si>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</si>
  <si>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</si>
  <si>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</si>
  <si>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</si>
  <si>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</si>
  <si>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</si>
  <si>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</si>
  <si>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</si>
  <si>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</si>
  <si>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</si>
  <si>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</si>
  <si>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</si>
  <si>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</si>
  <si>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</si>
  <si>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</si>
  <si>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</si>
  <si>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</si>
  <si>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</si>
  <si>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</si>
  <si>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</si>
  <si>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</si>
  <si>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</si>
  <si>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</si>
  <si>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</si>
  <si>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</si>
  <si>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</si>
  <si>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</si>
  <si>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</si>
  <si>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</si>
  <si>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</si>
  <si>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</si>
  <si>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</si>
  <si>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</si>
  <si>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</si>
  <si>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</si>
  <si>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</si>
  <si>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</si>
  <si>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</si>
  <si>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</si>
  <si>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</si>
  <si>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</si>
  <si>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</si>
  <si>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</si>
  <si>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</si>
  <si>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</si>
  <si>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</si>
  <si>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</si>
  <si>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</si>
  <si>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</si>
  <si>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</si>
  <si>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</si>
  <si>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</si>
  <si>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</si>
  <si>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</si>
  <si>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</si>
  <si>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</si>
  <si>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</si>
  <si>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</si>
  <si>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</si>
  <si>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</si>
  <si>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</si>
  <si>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</si>
  <si>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</si>
  <si>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</si>
  <si>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</si>
  <si>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</si>
  <si>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</si>
  <si>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</si>
  <si>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</si>
  <si>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</si>
  <si>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</si>
  <si>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</si>
  <si>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</si>
  <si>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</si>
  <si>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</si>
  <si>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</si>
  <si>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</si>
  <si>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</si>
  <si>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</si>
  <si>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</si>
  <si>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</si>
  <si>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</si>
  <si>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</si>
  <si>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</si>
  <si>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</si>
  <si>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</si>
  <si>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</si>
  <si>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</si>
  <si>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</si>
  <si>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</si>
  <si>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</si>
  <si>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</si>
  <si>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</si>
  <si>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</si>
  <si>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</si>
  <si>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</si>
  <si>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</si>
  <si>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</si>
  <si>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</si>
  <si>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</si>
  <si>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</si>
  <si>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</si>
  <si>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</si>
  <si>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</si>
  <si>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</si>
  <si>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</si>
  <si>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</si>
  <si>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</si>
  <si>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</si>
  <si>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</si>
  <si>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</si>
  <si>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</si>
  <si>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</si>
  <si>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</si>
  <si>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</si>
  <si>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</si>
  <si>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</si>
  <si>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</si>
  <si>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</si>
  <si>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</si>
  <si>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</si>
  <si>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</si>
  <si>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</si>
  <si>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</si>
  <si>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</si>
  <si>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</si>
  <si>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</si>
  <si>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</si>
  <si>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</si>
  <si>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</si>
  <si>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</si>
  <si>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</si>
  <si>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</si>
  <si>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</si>
  <si>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</si>
  <si>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</si>
  <si>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</si>
  <si>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</si>
  <si>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</si>
  <si>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</si>
  <si>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</si>
  <si>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</si>
  <si>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</si>
  <si>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</si>
  <si>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</si>
  <si>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</si>
  <si>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</si>
  <si>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</si>
  <si>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</si>
  <si>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</si>
  <si>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</si>
  <si>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</si>
  <si>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</si>
  <si>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</si>
  <si>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</si>
  <si>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</si>
  <si>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</si>
  <si>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</si>
  <si>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</si>
  <si>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</si>
  <si>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</si>
  <si>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</si>
  <si>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</si>
  <si>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</si>
  <si>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</si>
  <si>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</si>
  <si>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</si>
  <si>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</si>
  <si>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</si>
  <si>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</si>
  <si>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</si>
  <si>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</si>
  <si>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</si>
  <si>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</si>
  <si>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</si>
  <si>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</si>
  <si>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</si>
  <si>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</si>
  <si>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</si>
  <si>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</si>
  <si>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</si>
  <si>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</si>
  <si>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</si>
  <si>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</si>
  <si>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</si>
  <si>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</si>
  <si>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</si>
  <si>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</si>
  <si>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</si>
  <si>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</si>
  <si>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</si>
  <si>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</si>
  <si>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</si>
  <si>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</si>
  <si>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</si>
  <si>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</si>
  <si>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</si>
  <si>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</si>
  <si>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</si>
  <si>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</si>
  <si>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</si>
  <si>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</si>
  <si>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</si>
  <si>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</si>
  <si>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</si>
  <si>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</si>
  <si>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</si>
  <si>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</si>
  <si>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</si>
  <si>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</si>
  <si>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</si>
  <si>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</si>
  <si>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</si>
  <si>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</si>
  <si>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</si>
  <si>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</si>
  <si>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</si>
  <si>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</si>
  <si>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</si>
  <si>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</si>
  <si>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</si>
  <si>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</si>
  <si>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</si>
  <si>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</si>
  <si>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</si>
  <si>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</si>
  <si>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</si>
  <si>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</si>
  <si>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</si>
  <si>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</si>
  <si>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</si>
  <si>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</si>
  <si>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</si>
  <si>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</si>
  <si>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</si>
  <si>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</si>
  <si>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</si>
  <si>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</si>
  <si>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</si>
  <si>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</si>
  <si>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</si>
  <si>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</si>
  <si>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</si>
  <si>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</si>
  <si>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</si>
  <si>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</si>
  <si>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</si>
  <si>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</si>
  <si>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</si>
  <si>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</si>
  <si>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</si>
  <si>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</si>
  <si>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</si>
  <si>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</si>
  <si>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</si>
  <si>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</si>
  <si>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</si>
  <si>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</si>
  <si>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</si>
  <si>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</si>
  <si>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</si>
  <si>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</si>
  <si>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</si>
  <si>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</si>
  <si>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</si>
  <si>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</si>
  <si>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</si>
  <si>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</si>
  <si>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</si>
  <si>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</si>
  <si>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</si>
  <si>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</si>
  <si>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</si>
  <si>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</si>
  <si>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</si>
  <si>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</si>
  <si>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</si>
  <si>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</si>
  <si>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</si>
  <si>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</si>
  <si>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</si>
  <si>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</si>
  <si>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</si>
  <si>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</si>
  <si>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</si>
  <si>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</si>
  <si>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</si>
  <si>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</si>
  <si>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</si>
  <si>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</si>
  <si>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</si>
  <si>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</si>
  <si>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</si>
  <si>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</si>
  <si>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</si>
  <si>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</si>
  <si>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</si>
  <si>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</si>
  <si>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</si>
  <si>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</si>
  <si>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</si>
  <si>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</si>
  <si>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</si>
  <si>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</si>
  <si>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</si>
  <si>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</si>
  <si>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</si>
  <si>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</si>
  <si>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</si>
  <si>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</si>
  <si>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</si>
  <si>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</si>
  <si>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</si>
  <si>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</si>
  <si>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</si>
  <si>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</si>
  <si>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</si>
  <si>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</si>
  <si>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</si>
  <si>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</si>
  <si>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</si>
  <si>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</si>
  <si>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</si>
  <si>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</si>
  <si>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</si>
  <si>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</si>
  <si>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</si>
  <si>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</si>
  <si>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</si>
  <si>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</si>
  <si>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</si>
  <si>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</si>
  <si>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</si>
  <si>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</si>
  <si>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</si>
  <si>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</si>
  <si>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</si>
  <si>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</si>
  <si>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</si>
  <si>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</si>
  <si>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</si>
  <si>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</si>
  <si>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</si>
  <si>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</si>
  <si>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</si>
  <si>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</si>
  <si>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</si>
  <si>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</si>
  <si>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</si>
  <si>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</si>
  <si>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</si>
  <si>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</si>
  <si>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</si>
  <si>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</si>
  <si>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</si>
  <si>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</si>
  <si>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</si>
  <si>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</si>
  <si>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</si>
  <si>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</si>
  <si>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</si>
  <si>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</si>
  <si>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</si>
  <si>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</si>
  <si>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</si>
  <si>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</si>
  <si>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</si>
  <si>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</si>
  <si>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</si>
  <si>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</si>
  <si>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</si>
  <si>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</si>
  <si>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</si>
  <si>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</si>
  <si>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</si>
  <si>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</si>
  <si>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</si>
  <si>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</si>
  <si>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</si>
  <si>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</si>
  <si>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</si>
  <si>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</si>
  <si>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</si>
  <si>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</si>
  <si>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</si>
  <si>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</si>
  <si>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</si>
  <si>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</si>
  <si>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</si>
  <si>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</si>
  <si>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</si>
  <si>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</si>
  <si>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</si>
  <si>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</si>
  <si>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</si>
  <si>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</si>
  <si>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</si>
  <si>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</si>
  <si>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</si>
  <si>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</si>
  <si>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</si>
  <si>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</si>
  <si>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</si>
  <si>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</si>
  <si>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</si>
  <si>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</si>
  <si>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</si>
  <si>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</si>
  <si>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</si>
  <si>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</si>
  <si>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</si>
  <si>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</si>
  <si>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</si>
  <si>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</si>
  <si>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</si>
  <si>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</si>
  <si>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</si>
  <si>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</si>
  <si>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</si>
  <si>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</si>
  <si>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</si>
  <si>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</si>
  <si>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</si>
  <si>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</si>
  <si>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</si>
  <si>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</si>
  <si>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</si>
  <si>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</si>
  <si>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</si>
  <si>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</si>
  <si>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</si>
  <si>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</si>
  <si>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</si>
  <si>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</si>
  <si>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</si>
  <si>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</si>
  <si>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</si>
  <si>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</si>
  <si>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</si>
  <si>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</si>
  <si>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</si>
  <si>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</si>
  <si>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</si>
  <si>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</si>
  <si>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</si>
  <si>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</si>
  <si>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</si>
  <si>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</si>
  <si>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</si>
  <si>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</si>
  <si>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</si>
  <si>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</si>
  <si>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</si>
  <si>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</si>
  <si>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</si>
  <si>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</si>
  <si>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</si>
  <si>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</si>
  <si>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</si>
  <si>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</si>
  <si>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</si>
  <si>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</si>
  <si>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</si>
  <si>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</si>
  <si>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</si>
  <si>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</si>
  <si>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</si>
  <si>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</si>
  <si>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</si>
  <si>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</si>
  <si>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</si>
  <si>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</si>
  <si>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</si>
  <si>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</si>
  <si>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</si>
  <si>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</si>
  <si>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</si>
  <si>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</si>
  <si>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</si>
  <si>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</si>
  <si>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</si>
  <si>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</si>
  <si>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</si>
  <si>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</si>
  <si>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</si>
  <si>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</si>
  <si>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</si>
  <si>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</si>
  <si>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</si>
  <si>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</si>
  <si>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</si>
  <si>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</si>
  <si>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</si>
  <si>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</si>
  <si>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</si>
  <si>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</si>
  <si>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</si>
  <si>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</si>
  <si>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</si>
  <si>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</si>
  <si>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</si>
  <si>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</si>
  <si>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</si>
  <si>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</si>
  <si>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</si>
  <si>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</si>
  <si>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</si>
  <si>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</si>
  <si>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</si>
  <si>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</si>
  <si>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</si>
  <si>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</si>
  <si>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</si>
  <si>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</si>
  <si>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</si>
  <si>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</si>
  <si>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</si>
  <si>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</si>
  <si>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</si>
  <si>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</si>
  <si>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</si>
  <si>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</si>
  <si>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</si>
  <si>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</si>
  <si>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</si>
  <si>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</si>
  <si>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</si>
  <si>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</si>
  <si>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</si>
  <si>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</si>
  <si>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</si>
  <si>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</si>
  <si>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</si>
  <si>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</si>
  <si>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</si>
  <si>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</si>
  <si>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</si>
  <si>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</si>
  <si>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</si>
  <si>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</si>
  <si>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</si>
  <si>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</si>
  <si>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</si>
  <si>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</si>
  <si>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</si>
  <si>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</si>
  <si>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</si>
  <si>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</si>
  <si>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</si>
  <si>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</si>
  <si>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</si>
  <si>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</si>
  <si>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</si>
  <si>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</si>
  <si>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</si>
  <si>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</si>
  <si>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</si>
  <si>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</si>
  <si>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</si>
  <si>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</si>
  <si>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</si>
  <si>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</si>
  <si>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</si>
  <si>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</si>
  <si>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</si>
  <si>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</si>
  <si>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</si>
  <si>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</si>
  <si>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</si>
  <si>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</si>
  <si>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</si>
  <si>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</si>
  <si>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</si>
  <si>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</si>
  <si>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</si>
  <si>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</si>
  <si>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</si>
  <si>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</si>
  <si>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</si>
  <si>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</si>
  <si>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</si>
  <si>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</si>
  <si>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</si>
  <si>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</si>
  <si>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</si>
  <si>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</si>
  <si>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</si>
  <si>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</si>
  <si>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</si>
  <si>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</si>
  <si>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</si>
  <si>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</si>
  <si>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</si>
  <si>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</si>
  <si>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</si>
  <si>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</si>
  <si>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</si>
  <si>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</si>
  <si>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</si>
  <si>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</si>
  <si>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</si>
  <si>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</si>
  <si>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</si>
  <si>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</si>
  <si>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</si>
  <si>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</si>
  <si>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</si>
  <si>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</si>
  <si>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</si>
  <si>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</si>
  <si>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</si>
  <si>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</si>
  <si>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</si>
  <si>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</si>
  <si>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</si>
  <si>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</si>
  <si>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</si>
  <si>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</si>
  <si>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</si>
  <si>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</si>
  <si>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</si>
  <si>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</si>
  <si>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</si>
  <si>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</si>
  <si>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</si>
  <si>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</si>
  <si>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</si>
  <si>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</si>
  <si>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</si>
  <si>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</si>
  <si>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</si>
  <si>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</si>
  <si>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</si>
  <si>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</si>
  <si>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</si>
  <si>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</si>
  <si>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</si>
  <si>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</si>
  <si>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</si>
  <si>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</si>
  <si>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</si>
  <si>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</si>
  <si>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</si>
  <si>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</si>
  <si>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</si>
  <si>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</si>
  <si>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</si>
  <si>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</si>
  <si>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</si>
  <si>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</si>
  <si>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</si>
  <si>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</si>
  <si>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</si>
  <si>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</si>
  <si>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</si>
  <si>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</si>
  <si>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</si>
  <si>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</si>
  <si>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</si>
  <si>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</si>
  <si>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</si>
  <si>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</si>
  <si>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</si>
  <si>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</si>
  <si>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</si>
  <si>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</si>
  <si>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</si>
  <si>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</si>
  <si>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</si>
  <si>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</si>
  <si>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</si>
  <si>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</si>
  <si>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</si>
  <si>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</si>
  <si>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</si>
  <si>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</si>
  <si>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</si>
  <si>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</si>
  <si>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</si>
  <si>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</si>
  <si>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</si>
  <si>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</si>
  <si>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</si>
  <si>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</si>
  <si>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</si>
  <si>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</si>
  <si>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</si>
  <si>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</si>
  <si>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</si>
  <si>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</si>
  <si>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</si>
  <si>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</si>
  <si>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</si>
  <si>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</si>
  <si>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</si>
  <si>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</si>
  <si>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</si>
  <si>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</si>
  <si>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</si>
  <si>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</si>
  <si>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</si>
  <si>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</si>
  <si>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</si>
  <si>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</si>
  <si>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</si>
  <si>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</si>
  <si>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</si>
  <si>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</si>
  <si>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</si>
  <si>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</si>
  <si>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</si>
  <si>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</si>
  <si>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</si>
  <si>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</si>
  <si>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</si>
  <si>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</si>
  <si>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</si>
  <si>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</si>
  <si>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</si>
  <si>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</si>
  <si>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</si>
  <si>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</si>
  <si>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</si>
  <si>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</si>
  <si>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</si>
  <si>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</si>
  <si>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</si>
  <si>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</si>
  <si>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</si>
  <si>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</si>
  <si>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</si>
  <si>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</si>
  <si>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</si>
  <si>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</si>
  <si>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</si>
  <si>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</si>
  <si>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</si>
  <si>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</si>
  <si>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</si>
  <si>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</si>
  <si>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</si>
  <si>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</si>
  <si>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</si>
  <si>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</si>
  <si>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</si>
  <si>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</si>
  <si>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</si>
  <si>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</si>
  <si>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</si>
  <si>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</si>
  <si>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</si>
  <si>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</si>
  <si>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</si>
  <si>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</si>
  <si>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</si>
  <si>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</si>
  <si>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</si>
  <si>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</si>
  <si>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</si>
  <si>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</si>
  <si>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</si>
  <si>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</si>
  <si>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</si>
  <si>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</si>
  <si>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</si>
  <si>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</si>
  <si>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</si>
  <si>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</si>
  <si>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</si>
  <si>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</si>
  <si>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</si>
  <si>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</si>
  <si>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</si>
  <si>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</si>
  <si>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</si>
  <si>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</si>
  <si>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</si>
  <si>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</si>
  <si>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</si>
  <si>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</si>
  <si>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</si>
  <si>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</si>
  <si>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</si>
  <si>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</si>
  <si>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</si>
  <si>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</si>
  <si>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</si>
  <si>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</si>
  <si>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</si>
  <si>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</si>
  <si>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</si>
  <si>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</si>
  <si>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</si>
  <si>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</si>
  <si>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</si>
  <si>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</si>
  <si>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</si>
  <si>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</si>
  <si>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</si>
  <si>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</si>
  <si>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</si>
  <si>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</si>
  <si>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</si>
  <si>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</si>
  <si>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</si>
  <si>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</si>
  <si>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</si>
  <si>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</si>
  <si>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</si>
  <si>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</si>
  <si>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</si>
  <si>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</si>
  <si>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</si>
  <si>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</si>
  <si>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</si>
  <si>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</si>
  <si>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</si>
  <si>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</si>
  <si>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</si>
  <si>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</si>
  <si>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</si>
  <si>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</si>
  <si>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</si>
  <si>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</si>
  <si>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</si>
  <si>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</si>
  <si>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</si>
  <si>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</si>
  <si>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</si>
  <si>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</si>
  <si>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</si>
  <si>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</si>
  <si>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</si>
  <si>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</si>
  <si>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</si>
  <si>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</si>
  <si>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</si>
  <si>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</si>
  <si>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</si>
  <si>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</si>
  <si>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</si>
  <si>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</si>
  <si>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</si>
  <si>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</si>
  <si>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</si>
  <si>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</si>
  <si>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</si>
  <si>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</si>
  <si>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</si>
  <si>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</si>
  <si>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</si>
  <si>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</si>
  <si>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</si>
  <si>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</si>
  <si>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</si>
  <si>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</si>
  <si>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</si>
  <si>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</si>
  <si>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</si>
  <si>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</si>
  <si>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</si>
  <si>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</si>
  <si>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</si>
  <si>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</si>
  <si>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</si>
  <si>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</si>
  <si>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</si>
  <si>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</si>
  <si>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</si>
  <si>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</si>
  <si>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</si>
  <si>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</si>
  <si>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</si>
  <si>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</si>
  <si>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</si>
  <si>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</si>
  <si>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</si>
  <si>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</si>
  <si>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</si>
  <si>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</si>
  <si>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</si>
  <si>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</si>
  <si>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</si>
  <si>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</si>
  <si>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</si>
  <si>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</si>
  <si>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</si>
  <si>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</si>
  <si>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</si>
  <si>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</si>
  <si>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</si>
  <si>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</si>
  <si>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</si>
  <si>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</si>
  <si>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</si>
  <si>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</si>
  <si>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</si>
  <si>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</si>
  <si>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</si>
  <si>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</si>
  <si>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</si>
  <si>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</si>
  <si>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</si>
  <si>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</si>
  <si>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</si>
  <si>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</si>
  <si>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</si>
  <si>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</si>
  <si>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</si>
  <si>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</si>
  <si>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</si>
  <si>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</si>
  <si>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</si>
  <si>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</si>
  <si>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</si>
  <si>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</si>
  <si>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</si>
  <si>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</si>
  <si>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</si>
  <si>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</si>
  <si>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</si>
  <si>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</si>
  <si>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</si>
  <si>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</si>
  <si>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</si>
  <si>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</si>
  <si>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</si>
  <si>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</si>
  <si>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</si>
  <si>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</si>
  <si>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</si>
  <si>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</si>
  <si>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</si>
  <si>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</si>
  <si>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</si>
  <si>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</si>
  <si>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</si>
  <si>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</si>
  <si>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</si>
  <si>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</si>
  <si>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</si>
  <si>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</si>
  <si>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</si>
  <si>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</si>
  <si>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</si>
  <si>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</si>
  <si>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</si>
  <si>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</si>
  <si>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</si>
  <si>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</si>
  <si>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</si>
  <si>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</si>
  <si>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</si>
  <si>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</si>
  <si>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</si>
  <si>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</si>
  <si>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</si>
  <si>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</si>
  <si>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</si>
  <si>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</si>
  <si>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</si>
  <si>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</si>
  <si>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</si>
  <si>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</si>
  <si>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</si>
  <si>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</si>
  <si>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</si>
  <si>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</si>
  <si>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</si>
  <si>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</si>
  <si>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</si>
  <si>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</si>
  <si>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</si>
  <si>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</si>
  <si>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</si>
  <si>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</si>
  <si>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</si>
  <si>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</si>
  <si>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</si>
  <si>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</si>
  <si>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</si>
  <si>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</si>
  <si>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</si>
  <si>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</si>
  <si>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</si>
  <si>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</si>
  <si>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</si>
  <si>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</si>
  <si>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</si>
  <si>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</si>
  <si>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</si>
  <si>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</si>
  <si>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</si>
  <si>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</si>
  <si>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</si>
  <si>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</si>
  <si>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</si>
  <si>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</si>
  <si>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</si>
  <si>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</si>
  <si>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</si>
  <si>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</si>
  <si>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</si>
  <si>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</si>
  <si>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</si>
  <si>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</si>
  <si>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</si>
  <si>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</si>
  <si>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</si>
  <si>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</si>
  <si>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</si>
  <si>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</si>
  <si>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</si>
  <si>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</si>
  <si>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</si>
  <si>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</si>
  <si>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</si>
  <si>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</si>
  <si>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</si>
  <si>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</si>
  <si>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</si>
  <si>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</si>
  <si>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</si>
  <si>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</si>
  <si>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</si>
  <si>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</si>
  <si>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</si>
  <si>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</si>
  <si>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</si>
  <si>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</si>
  <si>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</si>
  <si>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</si>
  <si>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</si>
  <si>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</si>
  <si>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</si>
  <si>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</si>
  <si>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</si>
  <si>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</si>
  <si>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</si>
  <si>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</si>
  <si>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</si>
  <si>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</si>
  <si>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</si>
  <si>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</si>
  <si>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</si>
  <si>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</si>
  <si>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</si>
  <si>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</si>
  <si>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</si>
  <si>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</si>
  <si>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</si>
  <si>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</si>
  <si>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</si>
  <si>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</si>
  <si>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</si>
  <si>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</si>
  <si>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</si>
  <si>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</si>
  <si>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</si>
  <si>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</si>
  <si>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</si>
  <si>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</si>
  <si>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</si>
  <si>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</si>
  <si>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</si>
  <si>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</si>
  <si>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</si>
  <si>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</si>
  <si>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</si>
  <si>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</si>
  <si>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</si>
  <si>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</si>
  <si>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</si>
  <si>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</si>
  <si>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</si>
  <si>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</si>
  <si>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</si>
  <si>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</si>
  <si>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</si>
  <si>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</si>
  <si>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</si>
  <si>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</si>
  <si>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</si>
  <si>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</si>
  <si>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</si>
  <si>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</si>
  <si>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</si>
  <si>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</si>
  <si>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</si>
  <si>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</si>
  <si>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</si>
  <si>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</si>
  <si>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</si>
  <si>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</si>
  <si>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</si>
  <si>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</si>
  <si>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</si>
  <si>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</si>
  <si>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</si>
  <si>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</si>
  <si>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</si>
  <si>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</si>
  <si>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</si>
  <si>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</si>
  <si>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</si>
  <si>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</si>
  <si>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</si>
  <si>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</si>
  <si>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</si>
  <si>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</si>
  <si>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</si>
  <si>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</si>
  <si>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</si>
  <si>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</si>
  <si>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</si>
  <si>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</si>
  <si>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</si>
  <si>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</si>
  <si>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</si>
  <si>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</si>
  <si>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</si>
  <si>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</si>
  <si>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</si>
  <si>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</si>
  <si>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</si>
  <si>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</si>
  <si>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</si>
  <si>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</si>
  <si>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</si>
  <si>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</si>
  <si>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</si>
  <si>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</si>
  <si>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</si>
  <si>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</si>
  <si>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</si>
  <si>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</si>
  <si>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</si>
  <si>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</si>
  <si>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</si>
  <si>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</si>
  <si>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</si>
  <si>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</si>
  <si>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</si>
  <si>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</si>
  <si>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</si>
  <si>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</si>
  <si>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</si>
  <si>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</si>
  <si>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</si>
  <si>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</si>
  <si>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</si>
  <si>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</si>
  <si>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</si>
  <si>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</si>
  <si>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</si>
  <si>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</si>
  <si>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</si>
  <si>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</si>
  <si>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</si>
  <si>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</si>
  <si>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</si>
  <si>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</si>
  <si>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</si>
  <si>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</si>
  <si>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</si>
  <si>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</si>
  <si>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</si>
  <si>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</si>
  <si>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</si>
  <si>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</si>
  <si>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</si>
  <si>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</si>
  <si>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</si>
  <si>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</si>
  <si>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</si>
  <si>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</si>
  <si>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</si>
  <si>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</si>
  <si>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</si>
  <si>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</si>
  <si>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</si>
  <si>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</si>
  <si>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</si>
  <si>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</si>
  <si>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</si>
  <si>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</si>
  <si>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</si>
  <si>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</si>
  <si>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</si>
  <si>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</si>
  <si>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</si>
  <si>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</si>
  <si>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</si>
  <si>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</si>
  <si>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</si>
  <si>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</si>
  <si>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</si>
  <si>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</si>
  <si>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</si>
  <si>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</si>
  <si>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</si>
  <si>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</si>
  <si>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</si>
  <si>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</si>
  <si>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</si>
  <si>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</si>
  <si>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</si>
  <si>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</si>
  <si>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</si>
  <si>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</si>
  <si>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</si>
  <si>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</si>
  <si>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</si>
  <si>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</si>
  <si>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</si>
  <si>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</si>
  <si>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</si>
  <si>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</si>
  <si>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</si>
  <si>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</si>
  <si>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</si>
  <si>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</si>
  <si>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</si>
  <si>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</si>
  <si>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</si>
  <si>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</si>
  <si>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</si>
  <si>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</si>
  <si>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</si>
  <si>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</si>
  <si>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</si>
  <si>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</si>
  <si>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</si>
  <si>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</si>
  <si>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</si>
  <si>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</si>
  <si>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</si>
  <si>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</si>
  <si>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</si>
  <si>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</si>
  <si>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</si>
  <si>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</si>
  <si>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</si>
  <si>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</si>
  <si>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</si>
  <si>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</si>
  <si>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</si>
  <si>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</si>
  <si>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</si>
  <si>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</si>
  <si>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</si>
  <si>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</si>
  <si>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</si>
  <si>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</si>
  <si>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</si>
  <si>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</si>
  <si>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</si>
  <si>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</si>
  <si>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</si>
  <si>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</si>
  <si>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</si>
  <si>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</si>
  <si>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</si>
  <si>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</si>
  <si>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</si>
  <si>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</si>
  <si>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</si>
  <si>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</si>
  <si>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</si>
  <si>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</si>
  <si>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</si>
  <si>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</si>
  <si>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</si>
  <si>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</si>
  <si>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</si>
  <si>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</si>
  <si>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</si>
  <si>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</si>
  <si>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</si>
  <si>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</si>
  <si>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</si>
  <si>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</si>
  <si>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</si>
  <si>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</si>
  <si>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</si>
  <si>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</si>
  <si>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</si>
  <si>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</si>
  <si>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</si>
  <si>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</si>
  <si>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</si>
  <si>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</si>
  <si>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</si>
  <si>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</si>
  <si>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</si>
  <si>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</si>
  <si>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</si>
  <si>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</si>
  <si>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</si>
  <si>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</si>
  <si>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</si>
  <si>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</si>
  <si>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</si>
  <si>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</si>
  <si>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</si>
  <si>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</si>
  <si>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</si>
  <si>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</si>
  <si>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</si>
  <si>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</si>
  <si>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</si>
  <si>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</si>
  <si>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</si>
  <si>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</si>
  <si>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</si>
  <si>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</si>
  <si>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</si>
  <si>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</si>
  <si>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</si>
  <si>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</si>
  <si>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</si>
  <si>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</si>
  <si>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</si>
  <si>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</si>
  <si>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</si>
  <si>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</si>
  <si>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</si>
  <si>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</si>
  <si>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</si>
  <si>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</si>
  <si>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</si>
  <si>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</si>
  <si>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</si>
  <si>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</si>
  <si>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</si>
  <si>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</si>
  <si>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</si>
  <si>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</si>
  <si>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</si>
  <si>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</si>
  <si>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</si>
  <si>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</si>
  <si>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</si>
  <si>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</si>
  <si>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</si>
  <si>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</si>
  <si>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</si>
  <si>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</si>
  <si>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</si>
  <si>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</si>
  <si>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</si>
  <si>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</si>
  <si>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</si>
  <si>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</si>
  <si>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</si>
  <si>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</si>
  <si>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</si>
  <si>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</si>
  <si>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</si>
  <si>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</si>
  <si>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</si>
  <si>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</si>
  <si>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</si>
  <si>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</si>
  <si>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</si>
  <si>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</si>
  <si>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</si>
  <si>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</si>
  <si>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</si>
  <si>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</si>
  <si>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</si>
  <si>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</si>
  <si>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</si>
  <si>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</si>
  <si>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</si>
  <si>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</si>
  <si>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</si>
  <si>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</si>
  <si>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</si>
  <si>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</si>
  <si>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</si>
  <si>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</si>
  <si>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</si>
  <si>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</si>
  <si>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</si>
  <si>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</si>
  <si>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</si>
  <si>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</si>
  <si>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</si>
  <si>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</si>
  <si>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</si>
  <si>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</si>
  <si>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</si>
  <si>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</si>
  <si>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</si>
  <si>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</si>
  <si>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</si>
  <si>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</si>
  <si>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</si>
  <si>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</si>
  <si>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</si>
  <si>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</si>
  <si>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</si>
  <si>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</si>
  <si>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</si>
  <si>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</si>
  <si>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</si>
  <si>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</si>
  <si>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</si>
  <si>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</si>
  <si>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</si>
  <si>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</si>
  <si>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</si>
  <si>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</si>
  <si>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</si>
  <si>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</si>
  <si>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</si>
  <si>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</si>
  <si>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</si>
  <si>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</si>
  <si>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</si>
  <si>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</si>
  <si>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</si>
  <si>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</si>
  <si>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</si>
  <si>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</si>
  <si>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</si>
  <si>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</si>
  <si>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</si>
  <si>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</si>
  <si>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</si>
  <si>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</si>
  <si>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</si>
  <si>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</si>
  <si>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</si>
  <si>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</si>
  <si>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</si>
  <si>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</si>
  <si>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</si>
  <si>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</si>
  <si>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</si>
  <si>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</si>
  <si>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</si>
  <si>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</si>
  <si>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</si>
  <si>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</si>
  <si>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</si>
  <si>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</si>
  <si>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</si>
  <si>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</si>
  <si>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</si>
  <si>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</si>
  <si>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</si>
  <si>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</si>
  <si>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</si>
  <si>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</si>
  <si>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</si>
  <si>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</si>
  <si>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</si>
  <si>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</si>
  <si>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</si>
  <si>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</si>
  <si>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</si>
  <si>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</si>
  <si>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</si>
  <si>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</si>
  <si>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</si>
  <si>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</si>
  <si>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</si>
  <si>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</si>
  <si>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</si>
  <si>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</si>
  <si>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</si>
  <si>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</si>
  <si>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</si>
  <si>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</si>
  <si>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</si>
  <si>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</si>
  <si>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</si>
  <si>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</si>
  <si>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</si>
  <si>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</si>
  <si>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</si>
  <si>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</si>
  <si>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</si>
  <si>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</si>
  <si>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</si>
  <si>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</si>
  <si>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</si>
  <si>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</si>
  <si>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</si>
  <si>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</si>
  <si>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</si>
  <si>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</si>
  <si>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</si>
  <si>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</si>
  <si>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</si>
  <si>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</si>
  <si>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</si>
  <si>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</si>
  <si>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</si>
  <si>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</si>
  <si>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</si>
  <si>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</si>
  <si>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</si>
  <si>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</si>
  <si>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</si>
  <si>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</si>
  <si>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</si>
  <si>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</si>
  <si>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</si>
  <si>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</si>
  <si>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</si>
  <si>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</si>
  <si>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</si>
  <si>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</si>
  <si>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</si>
  <si>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</si>
  <si>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</si>
  <si>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</si>
  <si>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</si>
  <si>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</si>
  <si>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</si>
  <si>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</si>
  <si>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</si>
  <si>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</si>
  <si>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</si>
  <si>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</si>
  <si>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</si>
  <si>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</si>
  <si>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</si>
  <si>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</si>
  <si>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</si>
  <si>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</si>
  <si>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</si>
  <si>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</si>
  <si>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</si>
  <si>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</si>
  <si>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</si>
  <si>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</si>
  <si>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</si>
  <si>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</si>
  <si>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</si>
  <si>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</si>
  <si>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</si>
  <si>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</si>
  <si>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</si>
  <si>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</si>
  <si>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</si>
  <si>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</si>
  <si>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</si>
  <si>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</si>
  <si>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</si>
  <si>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</si>
  <si>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</si>
  <si>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</si>
  <si>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</si>
  <si>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</si>
  <si>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</si>
  <si>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</si>
  <si>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</si>
  <si>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</si>
  <si>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</si>
  <si>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</si>
  <si>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</si>
  <si>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</si>
  <si>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</si>
  <si>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</si>
  <si>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</si>
  <si>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</si>
  <si>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</si>
  <si>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</si>
  <si>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</si>
  <si>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</si>
  <si>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</si>
  <si>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</si>
  <si>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</si>
  <si>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</si>
  <si>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</si>
  <si>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</si>
  <si>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</si>
  <si>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</si>
  <si>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</si>
  <si>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</si>
  <si>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</si>
  <si>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</si>
  <si>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</si>
  <si>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</si>
  <si>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</si>
  <si>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</si>
  <si>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</si>
  <si>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</si>
  <si>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</si>
  <si>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</si>
  <si>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</si>
  <si>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</si>
  <si>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</si>
  <si>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</si>
  <si>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</si>
  <si>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</si>
  <si>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</si>
  <si>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</si>
  <si>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</si>
  <si>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</si>
  <si>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</si>
  <si>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</si>
  <si>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</si>
  <si>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</si>
  <si>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</si>
  <si>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</si>
  <si>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</si>
  <si>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</si>
  <si>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</si>
  <si>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</si>
  <si>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</si>
  <si>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</si>
  <si>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</si>
  <si>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</si>
  <si>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</si>
  <si>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</si>
  <si>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</si>
  <si>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</si>
  <si>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</si>
  <si>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</si>
  <si>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</si>
  <si>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</si>
  <si>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</si>
  <si>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</si>
  <si>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</si>
  <si>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</si>
  <si>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</si>
  <si>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</si>
  <si>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</si>
  <si>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</si>
  <si>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</si>
  <si>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</si>
  <si>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</si>
  <si>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</si>
  <si>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</si>
  <si>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</si>
  <si>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</si>
  <si>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</si>
  <si>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</si>
  <si>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</si>
  <si>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</si>
  <si>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</si>
  <si>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</si>
  <si>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</si>
  <si>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</si>
  <si>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</si>
  <si>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</si>
  <si>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</si>
  <si>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</si>
  <si>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</si>
  <si>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</si>
  <si>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</si>
  <si>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</si>
  <si>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</si>
  <si>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</si>
  <si>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</si>
  <si>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</si>
  <si>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</si>
  <si>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</si>
  <si>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</si>
  <si>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</si>
  <si>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</si>
  <si>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</si>
  <si>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</si>
  <si>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</si>
  <si>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</si>
  <si>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</si>
  <si>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</si>
  <si>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</si>
  <si>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</si>
  <si>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</si>
  <si>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</si>
  <si>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</si>
  <si>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</si>
  <si>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</si>
  <si>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</si>
  <si>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</si>
  <si>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</si>
  <si>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</si>
  <si>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</si>
  <si>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</si>
  <si>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</si>
  <si>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</si>
  <si>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</si>
  <si>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</si>
  <si>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</si>
  <si>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</si>
  <si>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</si>
  <si>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</si>
  <si>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</si>
  <si>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</si>
  <si>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</si>
  <si>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</si>
  <si>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</si>
  <si>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</si>
  <si>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</si>
  <si>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</si>
  <si>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</si>
  <si>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</si>
  <si>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</si>
  <si>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</si>
  <si>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</si>
  <si>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</si>
  <si>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</si>
  <si>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</si>
  <si>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</si>
  <si>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</si>
  <si>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</si>
  <si>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</si>
  <si>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</si>
  <si>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</si>
  <si>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</si>
  <si>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</si>
  <si>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</si>
  <si>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</si>
  <si>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</si>
  <si>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</si>
  <si>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</si>
  <si>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</si>
  <si>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</si>
  <si>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</si>
  <si>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</si>
  <si>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</si>
  <si>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</si>
  <si>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</si>
  <si>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</si>
  <si>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</si>
  <si>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</si>
  <si>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</si>
  <si>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</si>
  <si>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</si>
  <si>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</si>
  <si>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</si>
  <si>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</si>
  <si>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</si>
  <si>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</si>
  <si>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</si>
  <si>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</si>
  <si>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</si>
  <si>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</si>
  <si>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</si>
  <si>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</si>
  <si>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</si>
  <si>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</si>
  <si>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</si>
  <si>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</si>
  <si>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</si>
  <si>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</si>
  <si>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</si>
  <si>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</si>
  <si>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</si>
  <si>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</si>
  <si>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</si>
  <si>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</si>
  <si>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</si>
  <si>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</si>
  <si>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</si>
  <si>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</si>
  <si>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</si>
  <si>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</si>
  <si>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</si>
  <si>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</si>
  <si>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</si>
  <si>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</si>
  <si>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</si>
  <si>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</si>
  <si>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</si>
  <si>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</si>
  <si>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</si>
  <si>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</si>
  <si>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</si>
  <si>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</si>
  <si>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</si>
  <si>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</si>
  <si>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</si>
  <si>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</si>
  <si>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</si>
  <si>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</si>
  <si>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</si>
  <si>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</si>
  <si>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</si>
  <si>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</si>
  <si>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</si>
  <si>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</si>
  <si>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</si>
  <si>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</si>
  <si>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</si>
  <si>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</si>
  <si>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</si>
  <si>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</si>
  <si>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</si>
  <si>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</si>
  <si>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</si>
  <si>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</si>
  <si>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</si>
  <si>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</si>
  <si>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</si>
  <si>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</si>
  <si>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</si>
  <si>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</si>
  <si>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</si>
  <si>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</si>
  <si>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</si>
  <si>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</si>
  <si>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</si>
  <si>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</si>
  <si>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</si>
  <si>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</si>
  <si>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</si>
  <si>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</si>
  <si>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</si>
  <si>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</si>
  <si>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</si>
  <si>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</si>
  <si>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</si>
  <si>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</si>
  <si>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</si>
  <si>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</si>
  <si>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</si>
  <si>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</si>
  <si>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</si>
  <si>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</si>
  <si>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</si>
  <si>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</si>
  <si>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</si>
  <si>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</si>
  <si>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</si>
  <si>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</si>
  <si>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</si>
  <si>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</si>
  <si>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</si>
  <si>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</si>
  <si>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</si>
  <si>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</si>
  <si>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</si>
  <si>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</si>
  <si>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</si>
  <si>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</si>
  <si>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</si>
  <si>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</si>
  <si>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</si>
  <si>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</si>
  <si>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</si>
  <si>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</si>
  <si>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</si>
  <si>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</si>
  <si>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</si>
  <si>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</si>
  <si>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</si>
  <si>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</si>
  <si>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</si>
  <si>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</si>
  <si>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</si>
  <si>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</si>
  <si>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</si>
  <si>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</si>
  <si>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</si>
  <si>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</si>
  <si>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</si>
  <si>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</si>
  <si>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</si>
  <si>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</si>
  <si>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</si>
  <si>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</si>
  <si>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</si>
  <si>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</si>
  <si>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</si>
  <si>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</si>
  <si>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</si>
  <si>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</si>
  <si>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</si>
  <si>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</si>
  <si>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</si>
  <si>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</si>
  <si>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</si>
  <si>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</si>
  <si>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</si>
  <si>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</si>
  <si>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</si>
  <si>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</si>
  <si>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</si>
  <si>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</si>
  <si>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</si>
  <si>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</si>
  <si>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</si>
  <si>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</si>
  <si>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</si>
  <si>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</si>
  <si>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</si>
  <si>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</si>
  <si>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</si>
  <si>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</si>
  <si>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</si>
  <si>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</si>
  <si>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</si>
  <si>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</si>
  <si>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</si>
  <si>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</si>
  <si>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</si>
  <si>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</si>
  <si>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</si>
  <si>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</si>
  <si>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</si>
  <si>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</si>
  <si>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</si>
  <si>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</si>
  <si>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</si>
  <si>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</si>
  <si>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</si>
  <si>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</si>
  <si>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</si>
  <si>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</si>
  <si>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</si>
  <si>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</si>
  <si>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</si>
  <si>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</si>
  <si>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</si>
  <si>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</si>
  <si>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</si>
  <si>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</si>
  <si>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</si>
  <si>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</si>
  <si>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</si>
  <si>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</si>
  <si>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</si>
  <si>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</si>
  <si>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</si>
  <si>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</si>
  <si>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</si>
  <si>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</si>
  <si>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</si>
  <si>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</si>
  <si>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</si>
  <si>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</si>
  <si>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</si>
  <si>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</si>
  <si>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</si>
  <si>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</si>
  <si>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</si>
  <si>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</si>
  <si>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</si>
  <si>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</si>
  <si>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</si>
  <si>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</si>
  <si>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</si>
  <si>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</si>
  <si>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</si>
  <si>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</si>
  <si>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</si>
  <si>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</si>
  <si>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</si>
  <si>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</si>
  <si>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</si>
  <si>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</si>
  <si>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</si>
  <si>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</si>
  <si>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</si>
  <si>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</si>
  <si>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</si>
  <si>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</si>
  <si>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</si>
  <si>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</si>
  <si>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</si>
  <si>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</si>
  <si>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</si>
  <si>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</si>
  <si>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</si>
  <si>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</si>
  <si>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</si>
  <si>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</si>
  <si>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</si>
  <si>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</si>
  <si>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</si>
  <si>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</si>
  <si>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</si>
  <si>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</si>
  <si>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</si>
  <si>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</si>
  <si>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</si>
  <si>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</si>
  <si>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</si>
  <si>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</si>
  <si>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</si>
  <si>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</si>
  <si>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</si>
  <si>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</si>
  <si>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</si>
  <si>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</si>
  <si>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</si>
  <si>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</si>
  <si>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</si>
  <si>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</si>
  <si>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</si>
  <si>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</si>
  <si>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</si>
  <si>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</si>
  <si>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</si>
  <si>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</si>
  <si>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</si>
  <si>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</si>
  <si>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</si>
  <si>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</si>
  <si>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</si>
  <si>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</si>
  <si>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</si>
  <si>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</si>
  <si>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</si>
  <si>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</si>
  <si>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</si>
  <si>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</si>
  <si>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</si>
  <si>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</si>
  <si>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</si>
  <si>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</si>
  <si>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</si>
  <si>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</si>
  <si>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</si>
  <si>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</si>
  <si>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</si>
  <si>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</si>
  <si>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</si>
  <si>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</si>
  <si>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</si>
  <si>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</si>
  <si>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</si>
  <si>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</si>
  <si>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</si>
  <si>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</si>
  <si>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</si>
  <si>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</si>
  <si>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</si>
  <si>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</si>
  <si>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</si>
  <si>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</si>
  <si>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</si>
  <si>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</si>
  <si>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</si>
  <si>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</si>
  <si>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</si>
  <si>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</si>
  <si>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</si>
  <si>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</si>
  <si>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</si>
  <si>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</si>
  <si>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</si>
  <si>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</si>
  <si>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</si>
  <si>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</si>
  <si>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</si>
  <si>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</si>
  <si>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</si>
  <si>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</si>
  <si>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</si>
  <si>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</si>
  <si>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</si>
  <si>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</si>
  <si>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</si>
  <si>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</si>
  <si>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</si>
  <si>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</si>
  <si>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</si>
  <si>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</si>
  <si>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</si>
  <si>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</si>
  <si>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</si>
  <si>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</si>
  <si>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</si>
  <si>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</si>
  <si>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</si>
  <si>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</si>
  <si>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</si>
  <si>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</si>
  <si>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</si>
  <si>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</si>
  <si>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</si>
  <si>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</si>
  <si>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</si>
  <si>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</si>
  <si>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</si>
  <si>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</si>
  <si>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</si>
  <si>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</si>
  <si>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</si>
  <si>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</si>
  <si>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</si>
  <si>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</si>
  <si>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</si>
  <si>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</si>
  <si>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</si>
  <si>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</si>
  <si>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</si>
  <si>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</si>
  <si>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</si>
  <si>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</si>
  <si>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</si>
  <si>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</si>
  <si>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</si>
  <si>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</si>
  <si>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</si>
  <si>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</si>
  <si>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</si>
  <si>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</si>
  <si>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</si>
  <si>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</si>
  <si>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</si>
  <si>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</si>
  <si>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</si>
  <si>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</si>
  <si>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</si>
  <si>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</si>
  <si>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</si>
  <si>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</si>
  <si>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</si>
  <si>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</si>
  <si>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</si>
  <si>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</si>
  <si>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</si>
  <si>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</si>
  <si>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</si>
  <si>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</si>
  <si>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</si>
  <si>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</si>
  <si>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</si>
  <si>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</si>
  <si>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</si>
  <si>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</si>
  <si>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</si>
  <si>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</si>
  <si>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</si>
  <si>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</si>
  <si>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</si>
  <si>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</si>
  <si>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</si>
  <si>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</si>
  <si>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</si>
  <si>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</si>
  <si>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</si>
  <si>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</si>
  <si>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</si>
  <si>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</si>
  <si>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</si>
  <si>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</si>
  <si>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</si>
  <si>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</si>
  <si>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</si>
  <si>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</si>
  <si>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</si>
  <si>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</si>
  <si>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</si>
  <si>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</si>
  <si>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</si>
  <si>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</si>
  <si>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</si>
  <si>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</si>
  <si>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</si>
  <si>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</si>
  <si>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</si>
  <si>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</si>
  <si>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</si>
  <si>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</si>
  <si>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</si>
  <si>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</si>
  <si>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</si>
  <si>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</si>
  <si>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</si>
  <si>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</si>
  <si>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</si>
  <si>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</si>
  <si>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</si>
  <si>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</si>
  <si>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</si>
  <si>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</si>
  <si>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</si>
  <si>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</si>
  <si>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</si>
  <si>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</si>
  <si>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</si>
  <si>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</si>
  <si>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</si>
  <si>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</si>
  <si>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</si>
  <si>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</si>
  <si>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</si>
  <si>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</si>
  <si>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</si>
  <si>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</si>
  <si>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</si>
  <si>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</si>
  <si>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</si>
  <si>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</si>
  <si>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</si>
  <si>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</si>
  <si>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</si>
  <si>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</si>
  <si>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</si>
  <si>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</si>
  <si>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</si>
  <si>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</si>
  <si>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</si>
  <si>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</si>
  <si>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</si>
  <si>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</si>
  <si>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</si>
  <si>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</si>
  <si>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</si>
  <si>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</si>
  <si>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</si>
  <si>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</si>
  <si>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</si>
  <si>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</si>
  <si>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</si>
  <si>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</si>
  <si>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</si>
  <si>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</si>
  <si>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</si>
  <si>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</si>
  <si>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</si>
  <si>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</si>
  <si>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</si>
  <si>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</si>
  <si>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</si>
  <si>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</si>
  <si>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</si>
  <si>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</si>
  <si>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</si>
  <si>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</si>
  <si>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</si>
  <si>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</si>
  <si>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</si>
  <si>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</si>
  <si>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</si>
  <si>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</si>
  <si>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</si>
  <si>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</si>
  <si>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</si>
  <si>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</si>
  <si>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</si>
  <si>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</si>
  <si>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</si>
  <si>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</si>
  <si>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</si>
  <si>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</si>
  <si>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</si>
  <si>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</si>
  <si>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</si>
  <si>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</si>
  <si>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</si>
  <si>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</si>
  <si>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</si>
  <si>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</si>
  <si>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</si>
  <si>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</si>
  <si>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</si>
  <si>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</si>
  <si>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</si>
  <si>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</si>
  <si>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</si>
  <si>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</si>
  <si>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</si>
  <si>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</si>
  <si>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</si>
  <si>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</si>
  <si>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</si>
  <si>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</si>
  <si>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</si>
  <si>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</si>
  <si>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</si>
  <si>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</si>
  <si>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</si>
  <si>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</si>
  <si>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</si>
  <si>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</si>
  <si>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</si>
  <si>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</si>
  <si>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</si>
  <si>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</si>
  <si>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</si>
  <si>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</si>
  <si>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</si>
  <si>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</si>
  <si>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</si>
  <si>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</si>
  <si>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</si>
  <si>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</si>
  <si>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</si>
  <si>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</si>
  <si>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</si>
  <si>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</si>
  <si>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</si>
  <si>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</si>
  <si>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</si>
  <si>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</si>
  <si>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</si>
  <si>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</si>
  <si>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</si>
  <si>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</si>
  <si>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</si>
  <si>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</si>
  <si>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</si>
  <si>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</si>
  <si>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</si>
  <si>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</si>
  <si>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</si>
  <si>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</si>
  <si>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</si>
  <si>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</si>
  <si>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</si>
  <si>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</si>
  <si>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</si>
  <si>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</si>
  <si>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</si>
  <si>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</si>
  <si>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</si>
  <si>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</si>
  <si>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</si>
  <si>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</si>
  <si>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</si>
  <si>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</si>
  <si>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</si>
  <si>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</si>
  <si>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</si>
  <si>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</si>
  <si>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</si>
  <si>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</si>
  <si>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</si>
  <si>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</si>
  <si>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</si>
  <si>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</si>
  <si>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</si>
  <si>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</si>
  <si>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</si>
  <si>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</si>
  <si>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</si>
  <si>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</si>
  <si>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</si>
  <si>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</si>
  <si>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</si>
  <si>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</si>
  <si>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</si>
  <si>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</si>
  <si>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</si>
  <si>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</si>
  <si>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</si>
  <si>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</si>
  <si>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</si>
  <si>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</si>
  <si>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</si>
  <si>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</si>
  <si>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</si>
  <si>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</si>
  <si>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</si>
  <si>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</si>
  <si>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</si>
  <si>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</si>
  <si>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</si>
  <si>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</si>
  <si>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</si>
  <si>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</si>
  <si>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</si>
  <si>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</si>
  <si>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</si>
  <si>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</si>
  <si>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</si>
  <si>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</si>
  <si>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</si>
  <si>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</si>
  <si>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</si>
  <si>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</si>
  <si>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</si>
  <si>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</si>
  <si>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</si>
  <si>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</si>
  <si>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</si>
  <si>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</si>
  <si>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</si>
  <si>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</si>
  <si>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</si>
  <si>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</si>
  <si>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</si>
  <si>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</si>
  <si>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</si>
  <si>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</si>
  <si>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</si>
  <si>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</si>
  <si>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</si>
  <si>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</si>
  <si>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</si>
  <si>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</si>
  <si>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</si>
  <si>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</si>
  <si>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</si>
  <si>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</si>
  <si>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</si>
  <si>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</si>
  <si>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</si>
  <si>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</si>
  <si>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</si>
  <si>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</si>
  <si>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</si>
  <si>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</si>
  <si>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</si>
  <si>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</si>
  <si>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</si>
  <si>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</si>
  <si>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</si>
  <si>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</si>
  <si>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</si>
  <si>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</si>
  <si>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</si>
  <si>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</si>
  <si>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</si>
  <si>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</si>
  <si>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</si>
  <si>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</si>
  <si>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</si>
  <si>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</si>
  <si>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</si>
  <si>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</si>
  <si>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</si>
  <si>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</si>
  <si>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</si>
  <si>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</si>
  <si>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</si>
  <si>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</si>
  <si>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</si>
  <si>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</si>
  <si>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</si>
  <si>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</si>
  <si>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</si>
  <si>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</si>
  <si>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</si>
  <si>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</si>
  <si>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</si>
  <si>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</si>
  <si>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</si>
  <si>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</si>
  <si>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</si>
  <si>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</si>
  <si>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</si>
  <si>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</si>
  <si>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</si>
  <si>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</si>
  <si>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</si>
  <si>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</si>
  <si>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</si>
  <si>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</si>
  <si>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</si>
  <si>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</si>
  <si>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</si>
  <si>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</si>
  <si>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</si>
  <si>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</si>
  <si>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</si>
  <si>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</si>
  <si>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</si>
  <si>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</si>
  <si>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</si>
  <si>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</si>
  <si>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</si>
  <si>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</si>
  <si>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</si>
  <si>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</si>
  <si>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</si>
  <si>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</si>
  <si>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</si>
  <si>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</si>
  <si>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</si>
  <si>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</si>
  <si>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</si>
  <si>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</si>
  <si>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</si>
  <si>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</si>
  <si>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</si>
  <si>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</si>
  <si>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</si>
  <si>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</si>
  <si>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</si>
  <si>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</si>
  <si>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</si>
  <si>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</si>
  <si>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</si>
  <si>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</si>
  <si>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</si>
  <si>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</si>
  <si>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</si>
  <si>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</si>
  <si>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</si>
  <si>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</si>
  <si>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</si>
  <si>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</si>
  <si>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</si>
  <si>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</si>
  <si>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</si>
  <si>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</si>
  <si>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</si>
  <si>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</si>
  <si>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</si>
  <si>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</si>
  <si>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</si>
  <si>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</si>
  <si>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</si>
  <si>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</si>
  <si>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</si>
  <si>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</si>
  <si>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</si>
  <si>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</si>
  <si>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</si>
  <si>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</si>
  <si>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</si>
  <si>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</si>
  <si>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</si>
  <si>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</si>
  <si>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</si>
  <si>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</si>
  <si>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</si>
  <si>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</si>
  <si>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</si>
  <si>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</si>
  <si>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</si>
  <si>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</si>
  <si>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</si>
  <si>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</si>
  <si>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</si>
  <si>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</si>
  <si>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</si>
  <si>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</si>
  <si>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</si>
  <si>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</si>
  <si>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</si>
  <si>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</si>
  <si>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</si>
  <si>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</si>
  <si>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</si>
  <si>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</si>
  <si>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</si>
  <si>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</si>
  <si>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</si>
  <si>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</si>
  <si>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</si>
  <si>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</si>
  <si>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</si>
  <si>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</si>
  <si>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</si>
  <si>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</si>
  <si>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</si>
  <si>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</si>
  <si>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</si>
  <si>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</si>
  <si>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</si>
  <si>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</si>
  <si>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</si>
  <si>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</si>
  <si>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</si>
  <si>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</si>
  <si>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</si>
  <si>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</si>
  <si>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</si>
  <si>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</si>
  <si>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</si>
  <si>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</si>
  <si>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</si>
  <si>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</si>
  <si>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</si>
  <si>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</si>
  <si>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</si>
  <si>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</si>
  <si>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</si>
  <si>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</si>
  <si>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</si>
  <si>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</si>
  <si>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</si>
  <si>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</si>
  <si>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</si>
  <si>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</si>
  <si>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</si>
  <si>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</si>
  <si>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</si>
  <si>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</si>
  <si>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</si>
  <si>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</si>
  <si>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</si>
  <si>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</si>
  <si>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</si>
  <si>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</si>
  <si>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</si>
  <si>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</si>
  <si>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</si>
  <si>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</si>
  <si>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</si>
  <si>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</si>
  <si>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</si>
  <si>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</si>
  <si>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</si>
  <si>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</si>
  <si>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</si>
  <si>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</si>
  <si>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</si>
  <si>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</si>
  <si>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</si>
  <si>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</si>
  <si>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</si>
  <si>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</si>
  <si>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</si>
  <si>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</si>
  <si>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</si>
  <si>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</si>
  <si>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</si>
  <si>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</si>
  <si>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</si>
  <si>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</si>
  <si>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</si>
  <si>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</si>
  <si>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</si>
  <si>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</si>
  <si>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</si>
  <si>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</si>
  <si>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</si>
  <si>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</si>
  <si>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</si>
  <si>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</si>
  <si>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</si>
  <si>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</si>
  <si>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</si>
  <si>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</si>
  <si>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</si>
  <si>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</si>
  <si>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</si>
  <si>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</si>
  <si>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</si>
  <si>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</si>
  <si>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</si>
  <si>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</si>
  <si>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</si>
  <si>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</si>
  <si>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</si>
  <si>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</si>
  <si>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</si>
  <si>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</si>
  <si>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</si>
  <si>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</si>
  <si>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</si>
  <si>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</si>
  <si>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</si>
  <si>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</si>
  <si>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</si>
  <si>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</si>
  <si>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</si>
  <si>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</si>
  <si>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</si>
  <si>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</si>
  <si>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</si>
  <si>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</si>
  <si>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</si>
  <si>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</si>
  <si>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</si>
  <si>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</si>
  <si>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</si>
  <si>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</si>
  <si>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</si>
  <si>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</si>
  <si>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</si>
  <si>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</si>
  <si>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</si>
  <si>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</si>
  <si>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</si>
  <si>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</si>
  <si>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</si>
  <si>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</si>
  <si>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</si>
  <si>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</si>
  <si>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</si>
  <si>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</si>
  <si>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</si>
  <si>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</si>
  <si>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</si>
  <si>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</si>
  <si>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</si>
  <si>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</si>
  <si>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</si>
  <si>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</si>
  <si>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</si>
  <si>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</si>
  <si>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</si>
  <si>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</si>
  <si>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</si>
  <si>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</si>
  <si>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</si>
  <si>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</si>
  <si>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</si>
  <si>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</si>
  <si>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</si>
  <si>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</si>
  <si>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</si>
  <si>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</si>
  <si>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</si>
  <si>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</si>
  <si>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</si>
  <si>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</si>
  <si>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</si>
  <si>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</si>
  <si>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</si>
  <si>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</si>
  <si>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</si>
  <si>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</si>
  <si>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</si>
  <si>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</si>
  <si>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</si>
  <si>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</si>
  <si>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</si>
  <si>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</si>
  <si>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</si>
  <si>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</si>
  <si>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</si>
  <si>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</si>
  <si>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</si>
  <si>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</si>
  <si>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</si>
  <si>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</si>
  <si>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</si>
  <si>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</si>
  <si>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</si>
  <si>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</si>
  <si>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</si>
  <si>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</si>
  <si>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</si>
  <si>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</si>
  <si>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</si>
  <si>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</si>
  <si>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</si>
  <si>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</si>
  <si>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</si>
  <si>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</si>
  <si>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</si>
  <si>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</si>
  <si>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</si>
  <si>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</si>
  <si>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</si>
  <si>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</si>
  <si>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</si>
  <si>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</si>
  <si>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</si>
  <si>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</si>
  <si>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</si>
  <si>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</si>
  <si>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</si>
  <si>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</si>
  <si>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</si>
  <si>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</si>
  <si>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</si>
  <si>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</si>
  <si>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</si>
  <si>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</si>
  <si>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</si>
  <si>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</si>
  <si>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</si>
  <si>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</si>
  <si>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</si>
  <si>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</si>
  <si>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</si>
  <si>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</si>
  <si>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</si>
  <si>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</si>
  <si>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</si>
  <si>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</si>
  <si>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</si>
  <si>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</si>
  <si>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</si>
  <si>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</si>
  <si>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</si>
  <si>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</si>
  <si>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</si>
  <si>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</si>
  <si>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</si>
  <si>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</si>
  <si>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</si>
  <si>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</si>
  <si>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</si>
  <si>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</si>
  <si>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</si>
  <si>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</si>
  <si>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</si>
  <si>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</si>
  <si>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</si>
  <si>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</si>
  <si>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</si>
  <si>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</si>
  <si>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</si>
  <si>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</si>
  <si>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</si>
  <si>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</si>
  <si>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</si>
  <si>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</si>
  <si>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</si>
  <si>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</si>
  <si>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</si>
  <si>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</si>
  <si>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</si>
  <si>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</si>
  <si>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</si>
  <si>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</si>
  <si>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</si>
  <si>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</si>
  <si>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</si>
  <si>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</si>
  <si>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</si>
  <si>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</si>
  <si>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</si>
  <si>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</si>
  <si>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</si>
  <si>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</si>
  <si>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</si>
  <si>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</si>
  <si>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</si>
  <si>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</si>
  <si>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</si>
  <si>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</si>
  <si>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</si>
  <si>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</si>
  <si>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</si>
  <si>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</si>
  <si>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</si>
  <si>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</si>
  <si>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</si>
  <si>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</si>
  <si>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</si>
  <si>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</si>
  <si>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</si>
  <si>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</si>
  <si>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</si>
  <si>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</si>
  <si>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</si>
  <si>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</si>
  <si>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</si>
  <si>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</si>
  <si>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</si>
  <si>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</si>
  <si>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</si>
  <si>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</si>
  <si>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</si>
  <si>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</si>
  <si>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</si>
  <si>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</si>
  <si>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</si>
  <si>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</si>
  <si>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</si>
  <si>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</si>
  <si>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</si>
  <si>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</si>
  <si>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</si>
  <si>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</si>
  <si>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</si>
  <si>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</si>
  <si>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</si>
  <si>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</si>
  <si>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</si>
  <si>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</si>
  <si>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</si>
  <si>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</si>
  <si>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</si>
  <si>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</si>
  <si>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</si>
  <si>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</si>
  <si>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</si>
  <si>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</si>
  <si>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</si>
  <si>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</si>
  <si>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</si>
  <si>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</si>
  <si>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</si>
  <si>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</si>
  <si>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</si>
  <si>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</si>
  <si>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</si>
  <si>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</si>
  <si>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</si>
  <si>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</si>
  <si>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</si>
  <si>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</si>
  <si>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</si>
  <si>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</si>
  <si>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</si>
  <si>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</si>
  <si>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</si>
  <si>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</si>
  <si>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</si>
  <si>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</si>
  <si>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</si>
  <si>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</si>
  <si>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</si>
  <si>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</si>
  <si>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</si>
  <si>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</si>
  <si>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</si>
  <si>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</si>
  <si>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</si>
  <si>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</si>
  <si>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</si>
  <si>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</si>
  <si>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</si>
  <si>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</si>
  <si>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</si>
  <si>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</si>
  <si>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</si>
  <si>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</si>
  <si>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</si>
  <si>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</si>
  <si>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</si>
  <si>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</si>
  <si>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</si>
  <si>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</si>
  <si>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</si>
  <si>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</si>
  <si>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</si>
  <si>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</si>
  <si>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</si>
  <si>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</si>
  <si>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</si>
  <si>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</si>
  <si>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</si>
  <si>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</si>
  <si>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</si>
  <si>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</si>
  <si>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</si>
  <si>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</si>
  <si>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</si>
  <si>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</si>
  <si>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</si>
  <si>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</si>
  <si>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</si>
  <si>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</si>
  <si>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</si>
  <si>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</si>
  <si>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</si>
  <si>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</si>
  <si>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</si>
  <si>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</si>
  <si>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</si>
  <si>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</si>
  <si>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</si>
  <si>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</si>
  <si>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</si>
  <si>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</si>
  <si>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</si>
  <si>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</si>
  <si>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</si>
  <si>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</si>
  <si>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</si>
  <si>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</si>
  <si>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</si>
  <si>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</si>
  <si>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</si>
  <si>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</si>
  <si>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</si>
  <si>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</si>
  <si>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</si>
  <si>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</si>
  <si>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</si>
  <si>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</si>
  <si>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</si>
  <si>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</si>
  <si>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</si>
  <si>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</si>
  <si>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</si>
  <si>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</si>
  <si>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</si>
  <si>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</si>
  <si>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</si>
  <si>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</si>
  <si>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</si>
  <si>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</si>
  <si>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</si>
  <si>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</si>
  <si>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</si>
  <si>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</si>
  <si>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</si>
  <si>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</si>
  <si>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</si>
  <si>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</si>
  <si>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</si>
  <si>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</si>
  <si>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</si>
  <si>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</si>
  <si>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</si>
  <si>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</si>
  <si>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</si>
  <si>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</si>
  <si>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</si>
  <si>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</si>
  <si>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</si>
  <si>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</si>
  <si>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</si>
  <si>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</si>
  <si>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</si>
  <si>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</si>
  <si>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</si>
  <si>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</si>
  <si>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</si>
  <si>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</si>
  <si>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</si>
  <si>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</si>
  <si>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</si>
  <si>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</si>
  <si>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</si>
  <si>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</si>
  <si>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</si>
  <si>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</si>
  <si>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</si>
  <si>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</si>
  <si>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</si>
  <si>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</si>
  <si>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</si>
  <si>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</si>
  <si>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</si>
  <si>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</si>
  <si>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</si>
  <si>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</si>
  <si>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</si>
  <si>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</si>
  <si>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</si>
  <si>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</si>
  <si>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</si>
  <si>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</si>
  <si>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</si>
  <si>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</si>
  <si>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</si>
  <si>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</si>
  <si>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</si>
  <si>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</si>
  <si>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</si>
  <si>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</si>
  <si>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</si>
  <si>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</si>
  <si>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</si>
  <si>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</si>
  <si>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</si>
  <si>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</si>
  <si>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</si>
  <si>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</si>
  <si>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</si>
  <si>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</si>
  <si>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</si>
  <si>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</si>
  <si>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</si>
  <si>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</si>
  <si>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</si>
  <si>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</si>
  <si>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</si>
  <si>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</si>
  <si>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</si>
  <si>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</si>
  <si>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</si>
  <si>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</si>
  <si>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</si>
  <si>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</si>
  <si>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</si>
  <si>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</si>
  <si>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</si>
  <si>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</si>
  <si>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</si>
  <si>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</si>
  <si>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</si>
  <si>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</si>
  <si>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</si>
  <si>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</si>
  <si>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</si>
  <si>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</si>
  <si>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</si>
  <si>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</si>
  <si>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</si>
  <si>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</si>
  <si>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</si>
  <si>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</si>
  <si>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</si>
  <si>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</si>
  <si>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</si>
  <si>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</si>
  <si>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</si>
  <si>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</si>
  <si>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</si>
  <si>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</si>
  <si>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</si>
  <si>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</si>
  <si>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</si>
  <si>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</si>
  <si>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</si>
  <si>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</si>
  <si>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</si>
  <si>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</si>
  <si>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</si>
  <si>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</si>
  <si>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</si>
  <si>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</si>
  <si>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</si>
  <si>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</si>
  <si>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</si>
  <si>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</si>
  <si>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</si>
  <si>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</si>
  <si>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</si>
  <si>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</si>
  <si>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</si>
  <si>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</si>
  <si>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</si>
  <si>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</si>
  <si>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</si>
  <si>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</si>
  <si>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</si>
  <si>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</si>
  <si>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</si>
  <si>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</si>
  <si>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</si>
  <si>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</si>
  <si>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</si>
  <si>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</si>
  <si>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</si>
  <si>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</si>
  <si>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</si>
  <si>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</si>
  <si>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</si>
  <si>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</si>
  <si>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</si>
  <si>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</si>
  <si>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</si>
  <si>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</si>
  <si>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</si>
  <si>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</si>
  <si>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</si>
  <si>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</si>
  <si>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</si>
  <si>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</si>
  <si>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</si>
  <si>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</si>
  <si>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</si>
  <si>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</si>
  <si>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</si>
  <si>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</si>
  <si>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</si>
  <si>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</si>
  <si>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</si>
  <si>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</si>
  <si>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</si>
  <si>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</si>
  <si>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</si>
  <si>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</si>
  <si>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</si>
  <si>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</si>
  <si>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</si>
  <si>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</si>
  <si>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</si>
  <si>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</si>
  <si>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</si>
  <si>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</si>
  <si>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</si>
  <si>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</si>
  <si>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</si>
  <si>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</si>
  <si>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</si>
  <si>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</si>
  <si>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</si>
  <si>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</si>
  <si>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</si>
  <si>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</si>
  <si>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</si>
  <si>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</si>
  <si>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</si>
  <si>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</si>
  <si>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</si>
  <si>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</si>
  <si>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</si>
  <si>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</si>
  <si>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</si>
  <si>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</si>
  <si>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</si>
  <si>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</si>
  <si>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</si>
  <si>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</si>
  <si>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</si>
  <si>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</si>
  <si>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</si>
  <si>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</si>
  <si>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</si>
  <si>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</si>
  <si>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</si>
  <si>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</si>
  <si>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</si>
  <si>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</si>
  <si>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</si>
  <si>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</si>
  <si>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</si>
  <si>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</si>
  <si>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</si>
  <si>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</si>
  <si>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</si>
  <si>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</si>
  <si>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</si>
  <si>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</si>
  <si>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</si>
  <si>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</si>
  <si>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</si>
  <si>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</si>
  <si>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</si>
  <si>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</si>
  <si>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</si>
  <si>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</si>
  <si>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</si>
  <si>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</si>
  <si>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</si>
  <si>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</si>
  <si>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</si>
  <si>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</si>
  <si>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</si>
  <si>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</si>
  <si>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</si>
  <si>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</si>
  <si>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</si>
  <si>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</si>
  <si>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</si>
  <si>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</si>
  <si>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</si>
  <si>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</si>
  <si>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</si>
  <si>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</si>
  <si>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</si>
  <si>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</si>
  <si>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</si>
  <si>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</si>
  <si>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</si>
  <si>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</si>
  <si>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</si>
  <si>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</si>
  <si>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</si>
  <si>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</si>
  <si>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</si>
  <si>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</si>
  <si>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</si>
  <si>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</si>
  <si>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</si>
  <si>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</si>
  <si>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</si>
  <si>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</si>
  <si>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</si>
  <si>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</si>
  <si>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</si>
  <si>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</si>
  <si>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</si>
  <si>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</si>
  <si>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</si>
  <si>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</si>
  <si>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</si>
  <si>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</si>
  <si>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</si>
  <si>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</si>
  <si>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</si>
  <si>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</si>
  <si>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</si>
  <si>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</si>
  <si>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</si>
  <si>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</si>
  <si>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</si>
  <si>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</si>
  <si>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</si>
  <si>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</si>
  <si>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</si>
  <si>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</si>
  <si>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</si>
  <si>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</si>
  <si>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</si>
  <si>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</si>
  <si>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</si>
  <si>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</si>
  <si>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</si>
  <si>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</si>
  <si>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</si>
  <si>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</si>
  <si>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</si>
  <si>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</si>
  <si>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</si>
  <si>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</si>
  <si>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</si>
  <si>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</si>
  <si>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</si>
  <si>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</si>
  <si>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</si>
  <si>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</si>
  <si>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</si>
  <si>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</si>
  <si>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</si>
  <si>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</si>
  <si>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</si>
  <si>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</si>
  <si>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</si>
  <si>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</si>
  <si>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</si>
  <si>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</si>
  <si>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</si>
  <si>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</si>
  <si>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</si>
  <si>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</si>
  <si>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</si>
  <si>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</si>
  <si>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</si>
  <si>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</si>
  <si>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</si>
  <si>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</si>
  <si>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</si>
  <si>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</si>
  <si>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</si>
  <si>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</si>
  <si>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</si>
  <si>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</si>
  <si>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</si>
  <si>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</si>
  <si>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</si>
  <si>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</si>
  <si>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</si>
  <si>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</si>
  <si>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</si>
  <si>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</si>
  <si>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</si>
  <si>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</si>
  <si>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</si>
  <si>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</si>
  <si>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</si>
  <si>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</si>
  <si>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</si>
  <si>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</si>
  <si>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</si>
  <si>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</si>
  <si>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</si>
  <si>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</si>
  <si>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</si>
  <si>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</si>
  <si>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</si>
  <si>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</si>
  <si>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</si>
  <si>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</si>
  <si>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</si>
  <si>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</si>
  <si>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</si>
  <si>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</si>
  <si>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</si>
  <si>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</si>
  <si>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</si>
  <si>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</si>
  <si>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</si>
  <si>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</si>
  <si>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</si>
  <si>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</si>
  <si>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</si>
  <si>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</si>
  <si>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</si>
  <si>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</si>
  <si>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</si>
  <si>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</si>
  <si>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</si>
  <si>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</si>
  <si>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</si>
  <si>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</si>
  <si>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</si>
  <si>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</si>
  <si>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</si>
  <si>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</si>
  <si>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</si>
  <si>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</si>
  <si>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</si>
  <si>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</si>
  <si>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</si>
  <si>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</si>
  <si>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</si>
  <si>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</si>
  <si>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</si>
  <si>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</si>
  <si>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</si>
  <si>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</si>
  <si>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</si>
  <si>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</si>
  <si>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</si>
  <si>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</si>
  <si>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</si>
  <si>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</si>
  <si>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</si>
  <si>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</si>
  <si>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</si>
  <si>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</si>
  <si>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</si>
  <si>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</si>
  <si>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</si>
  <si>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</si>
  <si>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</si>
  <si>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</si>
  <si>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</si>
  <si>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</si>
  <si>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</si>
  <si>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</si>
  <si>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</si>
  <si>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</si>
  <si>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</si>
  <si>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</si>
  <si>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</si>
  <si>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</si>
  <si>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</si>
  <si>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</si>
  <si>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</si>
  <si>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</si>
  <si>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</si>
  <si>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</si>
  <si>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</si>
  <si>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</si>
  <si>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</si>
  <si>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</si>
  <si>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</si>
  <si>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</si>
  <si>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</si>
  <si>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</si>
  <si>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</si>
  <si>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</si>
  <si>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</si>
  <si>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</si>
  <si>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</si>
  <si>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</si>
  <si>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</si>
  <si>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</si>
  <si>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</si>
  <si>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</si>
  <si>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</si>
  <si>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</si>
  <si>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</si>
  <si>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</si>
  <si>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</si>
  <si>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</si>
  <si>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</si>
  <si>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</si>
  <si>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</si>
  <si>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</si>
  <si>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</si>
  <si>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</si>
  <si>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</si>
  <si>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</si>
  <si>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</si>
  <si>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</si>
  <si>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</si>
  <si>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</si>
  <si>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</si>
  <si>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</si>
  <si>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</si>
  <si>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</si>
  <si>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</si>
  <si>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</si>
  <si>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</si>
  <si>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</si>
  <si>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</si>
  <si>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</si>
  <si>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</si>
  <si>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</si>
  <si>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</si>
  <si>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</si>
  <si>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</si>
  <si>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</si>
  <si>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</si>
  <si>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</si>
  <si>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</si>
  <si>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</si>
  <si>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</si>
  <si>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</si>
  <si>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</si>
  <si>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</si>
  <si>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</si>
  <si>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</si>
  <si>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</si>
  <si>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</si>
  <si>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</si>
  <si>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</si>
  <si>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</si>
  <si>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</si>
  <si>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</si>
  <si>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</si>
  <si>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</si>
  <si>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</si>
  <si>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</si>
  <si>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</si>
  <si>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</si>
  <si>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</si>
  <si>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</si>
  <si>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</si>
  <si>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</si>
  <si>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</si>
  <si>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</si>
  <si>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</si>
  <si>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</si>
  <si>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</si>
  <si>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</si>
  <si>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</si>
  <si>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</si>
  <si>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</si>
  <si>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</si>
  <si>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</si>
  <si>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</si>
  <si>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</si>
  <si>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</si>
  <si>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</si>
  <si>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</si>
  <si>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</si>
  <si>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</si>
  <si>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</si>
  <si>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</si>
  <si>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</si>
  <si>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</si>
  <si>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</si>
  <si>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</si>
  <si>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</si>
  <si>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</si>
  <si>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</si>
  <si>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</si>
  <si>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</si>
  <si>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</si>
  <si>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</si>
  <si>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</si>
  <si>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</si>
  <si>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</si>
  <si>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</si>
  <si>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</si>
  <si>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</si>
  <si>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</si>
  <si>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</si>
  <si>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</si>
  <si>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</si>
  <si>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</si>
  <si>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</si>
  <si>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</si>
  <si>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</si>
  <si>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</si>
  <si>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</si>
  <si>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</si>
  <si>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</si>
  <si>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</si>
  <si>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</si>
  <si>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</si>
  <si>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</si>
  <si>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</si>
  <si>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</si>
  <si>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</si>
  <si>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</si>
  <si>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</si>
  <si>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</si>
  <si>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</si>
  <si>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</si>
  <si>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</si>
  <si>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</si>
  <si>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</si>
  <si>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</si>
  <si>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</si>
  <si>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</si>
  <si>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</si>
  <si>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</si>
  <si>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</si>
  <si>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</si>
  <si>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</si>
  <si>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</si>
  <si>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</si>
  <si>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</si>
  <si>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</si>
  <si>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</si>
  <si>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</si>
  <si>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</si>
  <si>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</si>
  <si>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</si>
  <si>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</si>
  <si>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</si>
  <si>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</si>
  <si>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</si>
  <si>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</si>
  <si>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</si>
  <si>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</si>
  <si>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</si>
  <si>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</si>
  <si>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</si>
  <si>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</si>
  <si>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</si>
  <si>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</si>
  <si>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</si>
  <si>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</si>
  <si>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</si>
  <si>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</si>
  <si>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</si>
  <si>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</si>
  <si>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</si>
  <si>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</si>
  <si>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</si>
  <si>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</si>
  <si>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</si>
  <si>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</si>
  <si>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</si>
  <si>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</si>
  <si>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</si>
  <si>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</si>
  <si>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</si>
  <si>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</si>
  <si>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</si>
  <si>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</si>
  <si>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</si>
  <si>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</si>
  <si>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</si>
  <si>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</si>
  <si>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</si>
  <si>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</si>
  <si>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</si>
  <si>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</si>
  <si>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</si>
  <si>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</si>
  <si>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</si>
  <si>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</si>
  <si>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</si>
  <si>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</si>
  <si>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</si>
  <si>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</si>
  <si>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</si>
  <si>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</si>
  <si>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</si>
  <si>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</si>
  <si>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</si>
  <si>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</si>
  <si>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</si>
  <si>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</si>
  <si>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</si>
  <si>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</si>
  <si>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</si>
  <si>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</si>
  <si>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</si>
  <si>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</si>
  <si>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</si>
  <si>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</si>
  <si>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</si>
  <si>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</si>
  <si>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</si>
  <si>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</si>
  <si>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</si>
  <si>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</si>
  <si>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</si>
  <si>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</si>
  <si>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</si>
  <si>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</si>
  <si>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</si>
  <si>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</si>
  <si>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</si>
  <si>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</si>
  <si>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</si>
  <si>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</si>
  <si>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</si>
  <si>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</si>
  <si>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</si>
  <si>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</si>
  <si>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</si>
  <si>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</si>
  <si>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</si>
  <si>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</si>
  <si>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</si>
  <si>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</si>
  <si>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</si>
  <si>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</si>
  <si>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</si>
  <si>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</si>
  <si>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</si>
  <si>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</si>
  <si>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</si>
  <si>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</si>
  <si>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</si>
  <si>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</si>
  <si>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</si>
  <si>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</si>
  <si>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</si>
  <si>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</si>
  <si>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</si>
  <si>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</si>
  <si>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</si>
  <si>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</si>
  <si>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</si>
  <si>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</si>
  <si>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</si>
  <si>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</si>
  <si>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</si>
  <si>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</si>
  <si>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</si>
  <si>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</si>
  <si>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</si>
  <si>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</si>
  <si>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</si>
  <si>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</si>
  <si>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</si>
  <si>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</si>
  <si>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</si>
  <si>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</si>
  <si>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</si>
  <si>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</si>
  <si>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</si>
  <si>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</si>
  <si>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</si>
  <si>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</si>
  <si>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</si>
  <si>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</si>
  <si>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</si>
  <si>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</si>
  <si>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</si>
  <si>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</si>
  <si>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</si>
  <si>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</si>
  <si>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</si>
  <si>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</si>
  <si>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</si>
  <si>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</si>
  <si>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</si>
  <si>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</si>
  <si>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</si>
  <si>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</si>
  <si>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</si>
  <si>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</si>
  <si>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</si>
  <si>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</si>
  <si>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</si>
  <si>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</si>
  <si>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</si>
  <si>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</si>
  <si>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</si>
  <si>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</si>
  <si>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</si>
  <si>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</si>
  <si>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</si>
  <si>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</si>
  <si>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</si>
  <si>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</si>
  <si>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</si>
  <si>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</si>
  <si>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</si>
  <si>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</si>
  <si>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</si>
  <si>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</si>
  <si>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</si>
  <si>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</si>
  <si>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</si>
  <si>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</si>
  <si>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</si>
  <si>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</si>
  <si>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</si>
  <si>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</si>
  <si>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</si>
  <si>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</si>
  <si>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</si>
  <si>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</si>
  <si>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</si>
  <si>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</si>
  <si>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</si>
  <si>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</si>
  <si>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</si>
  <si>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</si>
  <si>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</si>
  <si>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</si>
  <si>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</si>
  <si>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</si>
  <si>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</si>
  <si>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</si>
  <si>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</si>
  <si>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</si>
  <si>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</si>
  <si>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</si>
  <si>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</si>
  <si>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</si>
  <si>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</si>
  <si>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</si>
  <si>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</si>
  <si>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</si>
  <si>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</si>
  <si>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</si>
  <si>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</si>
  <si>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</si>
  <si>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</si>
  <si>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</si>
  <si>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</si>
  <si>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</si>
  <si>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</si>
  <si>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</si>
  <si>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</si>
  <si>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</si>
  <si>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</si>
  <si>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</si>
  <si>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</si>
  <si>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</si>
  <si>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</si>
  <si>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</si>
  <si>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</si>
  <si>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</si>
  <si>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</si>
  <si>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</si>
  <si>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</si>
  <si>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</si>
  <si>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</si>
  <si>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</si>
  <si>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</si>
  <si>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</si>
  <si>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</si>
  <si>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</si>
  <si>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</si>
  <si>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</si>
  <si>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</si>
  <si>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</si>
  <si>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</si>
  <si>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</si>
  <si>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</si>
  <si>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</si>
  <si>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</si>
  <si>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</si>
  <si>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</si>
  <si>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</si>
  <si>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</si>
  <si>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</si>
  <si>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</si>
  <si>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</si>
  <si>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</si>
  <si>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</si>
  <si>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</si>
  <si>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</si>
  <si>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</si>
  <si>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</si>
  <si>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</si>
  <si>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</si>
  <si>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</si>
  <si>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</si>
  <si>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</si>
  <si>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</si>
  <si>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</si>
  <si>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</si>
  <si>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</si>
  <si>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</si>
  <si>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</si>
  <si>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</si>
  <si>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</si>
  <si>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</si>
  <si>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</si>
  <si>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</si>
  <si>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</si>
  <si>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</si>
  <si>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</si>
  <si>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</si>
  <si>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</si>
  <si>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</si>
  <si>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</si>
  <si>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</si>
  <si>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</si>
  <si>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</si>
  <si>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</si>
  <si>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</si>
  <si>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</si>
  <si>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</si>
  <si>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</si>
  <si>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</si>
  <si>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</si>
  <si>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</si>
  <si>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</si>
  <si>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</si>
  <si>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</si>
  <si>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</si>
  <si>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</si>
  <si>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</si>
  <si>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</si>
  <si>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</si>
  <si>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</si>
  <si>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</si>
  <si>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</si>
  <si>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</si>
  <si>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</si>
  <si>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</si>
  <si>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</si>
  <si>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</si>
  <si>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</si>
  <si>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</si>
  <si>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</si>
  <si>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</si>
  <si>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</si>
  <si>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</si>
  <si>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</si>
  <si>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</si>
  <si>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</si>
  <si>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</si>
  <si>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</si>
  <si>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</si>
  <si>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</si>
  <si>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</si>
  <si>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</si>
  <si>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</si>
  <si>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</si>
  <si>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</si>
  <si>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</si>
  <si>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</si>
  <si>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</si>
  <si>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</si>
  <si>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</si>
  <si>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</si>
  <si>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</si>
  <si>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</si>
  <si>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</si>
  <si>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</si>
  <si>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</si>
  <si>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</si>
  <si>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</si>
  <si>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</si>
  <si>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</si>
  <si>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</si>
  <si>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</si>
  <si>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</si>
  <si>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</si>
  <si>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</si>
  <si>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</si>
  <si>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</si>
  <si>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</si>
  <si>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</si>
  <si>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</si>
  <si>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</si>
  <si>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</si>
  <si>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</si>
  <si>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</si>
  <si>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</si>
  <si>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</si>
  <si>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</si>
  <si>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</si>
  <si>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</si>
  <si>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</si>
  <si>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</si>
  <si>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</si>
  <si>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</si>
  <si>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</si>
  <si>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</si>
  <si>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</si>
  <si>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</si>
  <si>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</si>
  <si>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</si>
  <si>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</si>
  <si>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</si>
  <si>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</si>
  <si>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</si>
  <si>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</si>
  <si>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</si>
  <si>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</si>
  <si>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</si>
  <si>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</si>
  <si>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</si>
  <si>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</si>
  <si>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</si>
  <si>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</si>
  <si>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</si>
  <si>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</si>
  <si>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</si>
  <si>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</si>
  <si>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</si>
  <si>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</si>
  <si>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</si>
  <si>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</si>
  <si>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</si>
  <si>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</si>
  <si>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</si>
  <si>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</si>
  <si>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</si>
  <si>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</si>
  <si>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</si>
  <si>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</si>
  <si>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</si>
  <si>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</si>
  <si>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</si>
  <si>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</si>
  <si>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</si>
  <si>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</si>
  <si>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</si>
  <si>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</si>
  <si>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</si>
  <si>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</si>
  <si>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</si>
  <si>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</si>
  <si>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</si>
  <si>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</si>
  <si>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</si>
  <si>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</si>
  <si>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</si>
  <si>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</si>
  <si>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</si>
  <si>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</si>
  <si>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</si>
  <si>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</si>
  <si>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</si>
  <si>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</si>
  <si>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</si>
  <si>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</si>
  <si>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</si>
  <si>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</si>
  <si>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</si>
  <si>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</si>
  <si>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</si>
  <si>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</si>
  <si>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</si>
  <si>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</si>
  <si>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</si>
  <si>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</si>
  <si>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</si>
  <si>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</si>
  <si>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</si>
  <si>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</si>
  <si>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</si>
  <si>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</si>
  <si>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</si>
  <si>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</si>
  <si>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</si>
  <si>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</si>
  <si>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</si>
  <si>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</si>
  <si>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</si>
  <si>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</si>
  <si>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</si>
  <si>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</si>
  <si>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</si>
  <si>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</si>
  <si>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</si>
  <si>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</si>
  <si>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</si>
  <si>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</si>
  <si>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</si>
  <si>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</si>
  <si>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</si>
  <si>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</si>
  <si>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</si>
  <si>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</si>
  <si>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</si>
  <si>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</si>
  <si>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</si>
  <si>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</si>
  <si>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</si>
  <si>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</si>
  <si>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</si>
  <si>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</si>
  <si>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</si>
  <si>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</si>
  <si>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</si>
  <si>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</si>
  <si>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</si>
  <si>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</si>
  <si>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</si>
  <si>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</si>
  <si>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</si>
  <si>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</si>
  <si>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</si>
  <si>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</si>
  <si>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</si>
  <si>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</si>
  <si>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</si>
  <si>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</si>
  <si>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</si>
  <si>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</si>
  <si>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</si>
  <si>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</si>
  <si>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</si>
  <si>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</si>
  <si>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</si>
  <si>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</si>
  <si>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</si>
  <si>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</si>
  <si>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</si>
  <si>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</si>
  <si>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</si>
  <si>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</si>
  <si>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</si>
  <si>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</si>
  <si>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</si>
  <si>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</si>
  <si>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</si>
  <si>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</si>
  <si>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</si>
  <si>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</si>
  <si>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</si>
  <si>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</si>
  <si>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</si>
  <si>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</si>
  <si>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</si>
  <si>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</si>
  <si>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</si>
  <si>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</si>
  <si>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</si>
  <si>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</si>
  <si>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</si>
  <si>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</si>
  <si>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</si>
  <si>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</si>
  <si>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</si>
  <si>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</si>
  <si>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</si>
  <si>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</si>
  <si>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</si>
  <si>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</si>
  <si>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</si>
  <si>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</si>
  <si>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</si>
  <si>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</si>
  <si>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</si>
  <si>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</si>
  <si>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</si>
  <si>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</si>
  <si>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</si>
  <si>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</si>
  <si>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</si>
  <si>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</si>
  <si>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</si>
  <si>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</si>
  <si>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</si>
  <si>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</si>
  <si>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</si>
  <si>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</si>
  <si>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</si>
  <si>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</si>
  <si>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</si>
  <si>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</si>
  <si>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</si>
  <si>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</si>
  <si>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</si>
  <si>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</si>
  <si>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</si>
  <si>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</si>
  <si>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</si>
  <si>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</si>
  <si>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</si>
  <si>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</si>
  <si>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</si>
  <si>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</si>
  <si>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</si>
  <si>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</si>
  <si>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</si>
  <si>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</si>
  <si>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</si>
  <si>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</si>
  <si>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</si>
  <si>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</si>
  <si>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</si>
  <si>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</si>
  <si>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</si>
  <si>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</si>
  <si>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</si>
  <si>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</si>
  <si>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</si>
  <si>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</si>
  <si>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</si>
  <si>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</si>
  <si>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</si>
  <si>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</si>
  <si>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</si>
  <si>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</si>
  <si>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</si>
  <si>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</si>
  <si>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</si>
  <si>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</si>
  <si>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</si>
  <si>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</si>
  <si>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</si>
  <si>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</si>
  <si>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</si>
  <si>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</si>
  <si>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</si>
  <si>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</si>
  <si>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</si>
  <si>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</si>
  <si>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</si>
  <si>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</si>
  <si>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</si>
  <si>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</si>
  <si>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</si>
  <si>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</si>
  <si>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</si>
  <si>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</si>
  <si>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</si>
  <si>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</si>
  <si>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</si>
  <si>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</si>
  <si>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</si>
  <si>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</si>
  <si>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</si>
  <si>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</si>
  <si>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</si>
  <si>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</si>
  <si>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</si>
  <si>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</si>
  <si>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</si>
  <si>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</si>
  <si>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</si>
  <si>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</si>
  <si>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</si>
  <si>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</si>
  <si>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</si>
  <si>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</si>
  <si>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</si>
  <si>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</si>
  <si>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</si>
  <si>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</si>
  <si>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</si>
  <si>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</si>
  <si>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</si>
  <si>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</si>
  <si>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</si>
  <si>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</si>
  <si>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</si>
  <si>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</si>
  <si>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</si>
  <si>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</si>
  <si>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</si>
  <si>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</si>
  <si>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</si>
  <si>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</si>
  <si>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</si>
  <si>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</si>
  <si>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</si>
  <si>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</si>
  <si>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</si>
  <si>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</si>
  <si>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</si>
  <si>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</si>
  <si>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</si>
  <si>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</si>
  <si>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</si>
  <si>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</si>
  <si>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</si>
  <si>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</si>
  <si>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</si>
  <si>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</si>
  <si>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</si>
  <si>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</si>
  <si>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</si>
  <si>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</si>
  <si>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</si>
  <si>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</si>
  <si>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</si>
  <si>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</si>
  <si>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</si>
  <si>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</si>
  <si>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</si>
  <si>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</si>
  <si>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</si>
  <si>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</si>
  <si>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</si>
  <si>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</si>
  <si>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</si>
  <si>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</si>
  <si>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</si>
  <si>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</si>
  <si>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</si>
  <si>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</si>
  <si>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</si>
  <si>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</si>
  <si>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</si>
  <si>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</si>
  <si>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</si>
  <si>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</si>
  <si>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</si>
  <si>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</si>
  <si>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</si>
  <si>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</si>
  <si>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</si>
  <si>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</si>
  <si>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</si>
  <si>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</si>
  <si>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</si>
  <si>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</si>
  <si>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</si>
  <si>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</si>
  <si>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</si>
  <si>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</si>
  <si>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</si>
  <si>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</si>
  <si>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</si>
  <si>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</si>
  <si>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</si>
  <si>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</si>
  <si>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</si>
  <si>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</si>
  <si>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</si>
  <si>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</si>
  <si>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</si>
  <si>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</si>
  <si>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</si>
  <si>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</si>
  <si>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</si>
  <si>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</si>
  <si>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</si>
  <si>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</si>
  <si>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</si>
  <si>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</si>
  <si>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</si>
  <si>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</si>
  <si>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</si>
  <si>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</si>
  <si>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</si>
  <si>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</si>
  <si>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</si>
  <si>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</si>
  <si>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</si>
  <si>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</si>
  <si>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</si>
  <si>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</si>
  <si>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</si>
  <si>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</si>
  <si>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</si>
  <si>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</si>
  <si>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</si>
  <si>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</si>
  <si>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</si>
  <si>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</si>
  <si>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</si>
  <si>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</si>
  <si>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</si>
  <si>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</si>
  <si>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</si>
  <si>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</si>
  <si>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</si>
  <si>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</si>
  <si>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</si>
  <si>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</si>
  <si>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</si>
  <si>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</si>
  <si>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</si>
  <si>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</si>
  <si>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</si>
  <si>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</si>
  <si>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</si>
  <si>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</si>
  <si>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</si>
  <si>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</si>
  <si>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</si>
  <si>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</si>
  <si>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</si>
  <si>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</si>
  <si>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</si>
  <si>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</si>
  <si>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</si>
  <si>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</si>
  <si>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</si>
  <si>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</si>
  <si>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</si>
  <si>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</si>
  <si>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</si>
  <si>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</si>
  <si>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</si>
  <si>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</si>
  <si>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</si>
  <si>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</si>
  <si>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</si>
  <si>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</si>
  <si>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</si>
  <si>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</si>
  <si>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</si>
  <si>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</si>
  <si>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</si>
  <si>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</si>
  <si>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</si>
  <si>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</si>
  <si>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</si>
  <si>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</si>
  <si>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</si>
  <si>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</si>
  <si>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</si>
  <si>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</si>
  <si>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</si>
  <si>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</si>
  <si>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</si>
  <si>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</si>
  <si>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</si>
  <si>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</si>
  <si>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</si>
  <si>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</si>
  <si>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</si>
  <si>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</si>
  <si>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</si>
  <si>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</si>
  <si>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</si>
  <si>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</si>
  <si>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</si>
  <si>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</si>
  <si>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</si>
  <si>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</si>
  <si>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</si>
  <si>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</si>
  <si>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</si>
  <si>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</si>
  <si>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</si>
  <si>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</si>
  <si>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</si>
  <si>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</si>
  <si>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</si>
  <si>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</si>
  <si>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</si>
  <si>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</si>
  <si>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</si>
  <si>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</si>
  <si>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</si>
  <si>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</si>
  <si>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</si>
  <si>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</si>
  <si>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</si>
  <si>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</si>
  <si>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</si>
  <si>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</si>
  <si>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</si>
  <si>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</si>
  <si>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</si>
  <si>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</si>
  <si>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</si>
  <si>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</si>
  <si>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</si>
  <si>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</si>
  <si>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</si>
  <si>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</si>
  <si>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</si>
  <si>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</si>
  <si>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</si>
  <si>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</si>
  <si>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</si>
  <si>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</si>
  <si>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</si>
  <si>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</si>
  <si>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</si>
  <si>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</si>
  <si>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</si>
  <si>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</si>
  <si>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</si>
  <si>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</si>
  <si>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</si>
  <si>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</si>
  <si>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</si>
  <si>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</si>
  <si>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</si>
  <si>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</si>
  <si>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</si>
  <si>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</si>
  <si>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</si>
  <si>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</si>
  <si>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</si>
  <si>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</si>
  <si>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</si>
  <si>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</si>
  <si>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</si>
  <si>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</si>
  <si>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</si>
  <si>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</si>
  <si>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</si>
  <si>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</si>
  <si>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</si>
  <si>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</si>
  <si>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</si>
  <si>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</si>
  <si>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</si>
  <si>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</si>
  <si>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</si>
  <si>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</si>
  <si>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</si>
  <si>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</si>
  <si>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</si>
  <si>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</si>
  <si>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</si>
  <si>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</si>
  <si>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</si>
  <si>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</si>
  <si>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</si>
  <si>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</si>
  <si>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</si>
  <si>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</si>
  <si>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</si>
  <si>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</si>
  <si>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</si>
  <si>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</si>
  <si>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</si>
  <si>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</si>
  <si>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</si>
  <si>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</si>
  <si>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</si>
  <si>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</si>
  <si>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</si>
  <si>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</si>
  <si>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</si>
  <si>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</si>
  <si>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</si>
  <si>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</si>
  <si>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</si>
  <si>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</si>
  <si>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</si>
  <si>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</si>
  <si>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</si>
  <si>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</si>
  <si>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</si>
  <si>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</si>
  <si>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</si>
  <si>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</si>
  <si>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</si>
  <si>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</si>
  <si>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</si>
  <si>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</si>
  <si>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</si>
  <si>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</si>
  <si>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</si>
  <si>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</si>
  <si>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</si>
  <si>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</si>
  <si>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</si>
  <si>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</si>
  <si>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</si>
  <si>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</si>
  <si>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</si>
  <si>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</si>
  <si>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</si>
  <si>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</si>
  <si>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</si>
  <si>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</si>
  <si>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</si>
  <si>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</si>
  <si>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</si>
  <si>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</si>
  <si>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</si>
  <si>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</si>
  <si>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</si>
  <si>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</si>
  <si>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</si>
  <si>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</si>
  <si>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</si>
  <si>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</si>
  <si>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</si>
  <si>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</si>
  <si>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</si>
  <si>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</si>
  <si>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</si>
  <si>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</si>
  <si>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</si>
  <si>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</si>
  <si>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</si>
  <si>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</si>
  <si>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</si>
  <si>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</si>
  <si>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</si>
  <si>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</si>
  <si>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</si>
  <si>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</si>
  <si>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</si>
  <si>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</si>
  <si>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</si>
  <si>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</si>
  <si>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</si>
  <si>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</si>
  <si>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</si>
  <si>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</si>
  <si>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</si>
  <si>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</si>
  <si>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</si>
  <si>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</si>
  <si>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</si>
  <si>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</si>
  <si>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</si>
  <si>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</si>
  <si>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</si>
  <si>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</si>
  <si>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</si>
  <si>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</si>
  <si>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</si>
  <si>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</si>
  <si>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</si>
  <si>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</si>
  <si>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</si>
  <si>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</si>
  <si>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</si>
  <si>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</si>
  <si>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</si>
  <si>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</si>
  <si>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</si>
  <si>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</si>
  <si>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</si>
  <si>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</si>
  <si>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</si>
  <si>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</si>
  <si>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</si>
  <si>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</si>
  <si>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</si>
  <si>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</si>
  <si>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</si>
  <si>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</si>
  <si>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</si>
  <si>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</si>
  <si>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</si>
  <si>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</si>
  <si>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</si>
  <si>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</si>
  <si>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</si>
  <si>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</si>
  <si>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</si>
  <si>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</si>
  <si>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</si>
  <si>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</si>
  <si>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</si>
  <si>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</si>
  <si>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</si>
  <si>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</si>
  <si>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</si>
  <si>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</si>
  <si>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</si>
  <si>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</si>
  <si>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</si>
  <si>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</si>
  <si>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</si>
  <si>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</si>
  <si>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</si>
  <si>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</si>
  <si>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</si>
  <si>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</si>
  <si>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</si>
  <si>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</si>
  <si>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</si>
  <si>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</si>
  <si>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</si>
  <si>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</si>
  <si>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</si>
  <si>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</si>
  <si>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</si>
  <si>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</si>
  <si>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</si>
  <si>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</si>
  <si>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</si>
  <si>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</si>
  <si>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</si>
  <si>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</si>
  <si>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</si>
  <si>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</si>
  <si>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</si>
  <si>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</si>
  <si>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</si>
  <si>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</si>
  <si>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</si>
  <si>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</si>
  <si>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</si>
  <si>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</si>
  <si>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</si>
  <si>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</si>
  <si>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</si>
  <si>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</si>
  <si>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</si>
  <si>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</si>
  <si>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</si>
  <si>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</si>
  <si>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</si>
  <si>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</si>
  <si>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</si>
  <si>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</si>
  <si>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</si>
  <si>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</si>
  <si>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</si>
  <si>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</si>
  <si>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</si>
  <si>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</si>
  <si>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</si>
  <si>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</si>
  <si>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</si>
  <si>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</si>
  <si>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</si>
  <si>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</si>
  <si>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</si>
  <si>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</si>
  <si>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</si>
  <si>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</si>
  <si>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</si>
  <si>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</si>
  <si>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</si>
  <si>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</si>
  <si>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</si>
  <si>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</si>
  <si>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</si>
  <si>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</si>
  <si>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</si>
  <si>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</si>
  <si>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</si>
  <si>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</si>
  <si>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</si>
  <si>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</si>
  <si>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</si>
  <si>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</si>
  <si>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</si>
  <si>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</si>
  <si>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</si>
  <si>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</si>
  <si>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</si>
  <si>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</si>
  <si>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</si>
  <si>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</si>
  <si>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</si>
  <si>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</si>
  <si>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</si>
  <si>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</si>
  <si>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</si>
  <si>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</si>
  <si>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</si>
  <si>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</si>
  <si>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</si>
  <si>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</si>
  <si>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</si>
  <si>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</si>
  <si>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</si>
  <si>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</si>
  <si>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</si>
  <si>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</si>
  <si>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</si>
  <si>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</si>
  <si>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</si>
  <si>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</si>
  <si>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</si>
  <si>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</si>
  <si>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</si>
  <si>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</si>
  <si>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</si>
  <si>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</si>
  <si>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</si>
  <si>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</si>
  <si>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</si>
  <si>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</si>
  <si>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</si>
  <si>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</si>
  <si>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</si>
  <si>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</si>
  <si>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</si>
  <si>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</si>
  <si>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</si>
  <si>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</si>
  <si>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</si>
  <si>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</si>
  <si>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</si>
  <si>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</si>
  <si>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</si>
  <si>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</si>
  <si>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</si>
  <si>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</si>
  <si>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</si>
  <si>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</si>
  <si>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</si>
  <si>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</si>
  <si>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</si>
  <si>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</si>
  <si>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</si>
  <si>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</si>
  <si>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</si>
  <si>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</si>
  <si>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</si>
  <si>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</si>
  <si>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</si>
  <si>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</si>
  <si>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</si>
  <si>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</si>
  <si>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</si>
  <si>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</si>
  <si>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</si>
  <si>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</si>
  <si>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</si>
  <si>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</si>
  <si>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</si>
  <si>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</si>
  <si>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</si>
  <si>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</si>
  <si>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</si>
  <si>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</si>
  <si>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</si>
  <si>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</si>
  <si>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</si>
  <si>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</si>
  <si>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</si>
  <si>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</si>
  <si>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</si>
  <si>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</si>
  <si>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</si>
  <si>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</si>
  <si>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</si>
  <si>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</si>
  <si>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</si>
  <si>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</si>
  <si>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</si>
  <si>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</si>
  <si>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</si>
  <si>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</si>
  <si>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</si>
  <si>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</si>
  <si>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</si>
  <si>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</si>
  <si>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</si>
  <si>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</si>
  <si>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</si>
  <si>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</si>
  <si>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</si>
  <si>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</si>
  <si>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</si>
  <si>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</si>
  <si>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</si>
  <si>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</si>
  <si>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</si>
  <si>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</si>
  <si>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</si>
  <si>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</si>
  <si>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</si>
  <si>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</si>
  <si>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</si>
  <si>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</si>
  <si>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</si>
  <si>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</si>
  <si>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</si>
  <si>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</si>
  <si>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</si>
  <si>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</si>
  <si>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</si>
  <si>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</si>
  <si>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</si>
  <si>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</si>
  <si>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</si>
  <si>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</si>
  <si>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</si>
  <si>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</si>
  <si>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</si>
  <si>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</si>
  <si>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</si>
  <si>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</si>
  <si>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</si>
  <si>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</si>
  <si>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</si>
  <si>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</si>
  <si>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</si>
  <si>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</si>
  <si>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</si>
  <si>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</si>
  <si>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</si>
  <si>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</si>
  <si>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</si>
  <si>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</si>
  <si>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</si>
  <si>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</si>
  <si>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</si>
  <si>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</si>
  <si>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</si>
  <si>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</si>
  <si>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</si>
  <si>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</si>
  <si>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</si>
  <si>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</si>
  <si>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</si>
  <si>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</si>
  <si>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</si>
  <si>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</si>
  <si>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</si>
  <si>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</si>
  <si>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</si>
  <si>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</si>
  <si>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</si>
  <si>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</si>
  <si>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</si>
  <si>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</si>
  <si>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</si>
  <si>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</si>
  <si>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</si>
  <si>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</si>
  <si>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</si>
  <si>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</si>
  <si>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</si>
  <si>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</si>
  <si>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</si>
  <si>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</si>
  <si>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</si>
  <si>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</si>
  <si>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</si>
  <si>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</si>
  <si>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</si>
  <si>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</si>
  <si>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</si>
  <si>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</si>
  <si>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</si>
  <si>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</si>
  <si>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</si>
  <si>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</si>
  <si>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</si>
  <si>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</si>
  <si>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</si>
  <si>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</si>
  <si>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</si>
  <si>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</si>
  <si>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</si>
  <si>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</si>
  <si>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</si>
  <si>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</si>
  <si>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</si>
  <si>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</si>
  <si>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</si>
  <si>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</si>
  <si>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</si>
  <si>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</si>
  <si>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</si>
  <si>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</si>
  <si>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</si>
  <si>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</si>
  <si>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</si>
  <si>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</si>
  <si>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</si>
  <si>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</si>
  <si>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</si>
  <si>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</si>
  <si>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</si>
  <si>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</si>
  <si>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</si>
  <si>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</si>
  <si>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</si>
  <si>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</si>
  <si>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</si>
  <si>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</si>
  <si>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</si>
  <si>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</si>
  <si>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</si>
  <si>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</si>
  <si>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</si>
  <si>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</si>
  <si>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</si>
  <si>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</si>
  <si>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</si>
  <si>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</si>
  <si>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</si>
  <si>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</si>
  <si>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</si>
  <si>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</si>
  <si>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</si>
  <si>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</si>
  <si>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</si>
  <si>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</si>
  <si>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</si>
  <si>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</si>
  <si>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</si>
  <si>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</si>
  <si>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</si>
  <si>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</si>
  <si>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</si>
  <si>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</si>
  <si>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</si>
  <si>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</si>
  <si>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</si>
  <si>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</si>
  <si>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</si>
  <si>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</si>
  <si>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</si>
  <si>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</si>
  <si>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</si>
  <si>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</si>
  <si>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</si>
  <si>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</si>
  <si>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</si>
  <si>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</si>
  <si>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</si>
  <si>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</si>
  <si>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</si>
  <si>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</si>
  <si>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</si>
  <si>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</si>
  <si>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</si>
  <si>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</si>
  <si>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</si>
  <si>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</si>
  <si>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</si>
  <si>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</si>
  <si>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</si>
  <si>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</si>
  <si>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</si>
  <si>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</si>
  <si>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</si>
  <si>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</si>
  <si>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</si>
  <si>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</si>
  <si>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</si>
  <si>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</si>
  <si>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</si>
  <si>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</si>
  <si>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</si>
  <si>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</si>
  <si>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</si>
  <si>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</si>
  <si>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</si>
  <si>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</si>
  <si>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</si>
  <si>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</si>
  <si>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</si>
  <si>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</si>
  <si>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</si>
  <si>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</si>
  <si>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</si>
  <si>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</si>
  <si>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</si>
  <si>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</si>
  <si>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</si>
  <si>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</si>
  <si>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</si>
  <si>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</si>
  <si>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</si>
  <si>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</si>
  <si>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</si>
  <si>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</si>
  <si>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</si>
  <si>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</si>
  <si>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</si>
  <si>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</si>
  <si>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</si>
  <si>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</si>
  <si>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</si>
  <si>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</si>
  <si>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</si>
  <si>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</si>
  <si>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</si>
  <si>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</si>
  <si>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</si>
  <si>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</si>
  <si>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</si>
  <si>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</si>
  <si>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</si>
  <si>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</si>
  <si>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</si>
  <si>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</si>
  <si>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</si>
  <si>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</si>
  <si>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</si>
  <si>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</si>
  <si>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</si>
  <si>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</si>
  <si>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</si>
  <si>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</si>
  <si>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</si>
  <si>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</si>
  <si>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</si>
  <si>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</si>
  <si>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</si>
  <si>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</si>
  <si>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</si>
  <si>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</si>
  <si>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</si>
  <si>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</si>
  <si>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</si>
  <si>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</si>
  <si>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</si>
  <si>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</si>
  <si>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</si>
  <si>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</si>
  <si>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</si>
  <si>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</si>
  <si>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</si>
  <si>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</si>
  <si>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</si>
  <si>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</si>
  <si>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</si>
  <si>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</si>
  <si>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</si>
  <si>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</si>
  <si>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</si>
  <si>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</si>
  <si>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</si>
  <si>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</si>
  <si>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</si>
  <si>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</si>
  <si>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</si>
  <si>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</si>
  <si>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</si>
  <si>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</si>
  <si>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</si>
  <si>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</si>
  <si>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</si>
  <si>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</si>
  <si>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</si>
  <si>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</si>
  <si>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</si>
  <si>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</si>
  <si>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</si>
  <si>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</si>
  <si>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</si>
  <si>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</si>
  <si>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</si>
  <si>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</si>
  <si>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</si>
  <si>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</si>
  <si>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</si>
  <si>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</si>
  <si>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</si>
  <si>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</si>
  <si>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</si>
  <si>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</si>
  <si>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</si>
  <si>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</si>
  <si>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</si>
  <si>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</si>
  <si>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</si>
  <si>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</si>
  <si>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</si>
  <si>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</si>
  <si>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</si>
  <si>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</si>
  <si>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</si>
  <si>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</si>
  <si>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</si>
  <si>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</si>
  <si>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</si>
  <si>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</si>
  <si>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</si>
  <si>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</si>
  <si>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</si>
  <si>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</si>
  <si>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</si>
  <si>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</si>
  <si>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</si>
  <si>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</si>
  <si>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</si>
  <si>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</si>
  <si>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</si>
  <si>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</si>
  <si>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</si>
  <si>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</si>
  <si>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</si>
  <si>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</si>
  <si>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</si>
  <si>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</si>
  <si>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</si>
  <si>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</si>
  <si>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</si>
  <si>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</si>
  <si>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</si>
  <si>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</si>
  <si>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</si>
  <si>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</si>
  <si>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</si>
  <si>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</si>
  <si>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</si>
  <si>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</si>
  <si>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</si>
  <si>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</si>
  <si>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</si>
  <si>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</si>
  <si>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</si>
  <si>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</si>
  <si>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</si>
  <si>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</si>
  <si>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</si>
  <si>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</si>
  <si>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</si>
  <si>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</si>
  <si>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</si>
  <si>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</si>
  <si>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</si>
  <si>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</si>
  <si>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</si>
  <si>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</si>
  <si>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</si>
  <si>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</si>
  <si>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</si>
  <si>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</si>
  <si>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</si>
  <si>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</si>
  <si>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</si>
  <si>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</si>
  <si>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</si>
  <si>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</si>
  <si>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</si>
  <si>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</si>
  <si>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</si>
  <si>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</si>
  <si>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</si>
  <si>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</si>
  <si>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</si>
  <si>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</si>
  <si>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</si>
  <si>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</si>
  <si>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</si>
  <si>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</si>
  <si>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</si>
  <si>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</si>
  <si>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</si>
  <si>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</si>
  <si>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</si>
  <si>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</si>
  <si>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</si>
  <si>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</si>
  <si>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</si>
  <si>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</si>
  <si>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</si>
  <si>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</si>
  <si>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</si>
  <si>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</si>
  <si>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</si>
  <si>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</si>
  <si>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</si>
  <si>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</si>
  <si>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</si>
  <si>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</si>
  <si>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</si>
  <si>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</si>
  <si>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</si>
  <si>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</si>
  <si>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</si>
  <si>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</si>
  <si>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</si>
  <si>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</si>
  <si>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</si>
  <si>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</si>
  <si>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</si>
  <si>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</si>
  <si>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</si>
  <si>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</si>
  <si>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</si>
  <si>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</si>
  <si>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</si>
  <si>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</si>
  <si>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</si>
  <si>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</si>
  <si>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</si>
  <si>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</si>
  <si>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</si>
  <si>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</si>
  <si>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</si>
  <si>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</si>
  <si>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</si>
  <si>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</si>
  <si>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</si>
  <si>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</si>
  <si>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</si>
  <si>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</si>
  <si>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</si>
  <si>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</si>
  <si>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</si>
  <si>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</si>
  <si>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</si>
  <si>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</si>
  <si>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</si>
  <si>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</si>
  <si>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</si>
  <si>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</si>
  <si>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</si>
  <si>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</si>
  <si>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</si>
  <si>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</si>
  <si>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</si>
  <si>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</si>
  <si>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</si>
  <si>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</si>
  <si>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</si>
  <si>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</si>
  <si>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</si>
  <si>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</si>
  <si>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</si>
  <si>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</si>
  <si>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</si>
  <si>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</si>
  <si>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</si>
  <si>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</si>
  <si>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</si>
  <si>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</si>
  <si>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</si>
  <si>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</si>
  <si>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</si>
  <si>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</si>
  <si>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</si>
  <si>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</si>
  <si>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</si>
  <si>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</si>
  <si>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</si>
  <si>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</si>
  <si>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</si>
  <si>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</si>
  <si>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</si>
  <si>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</si>
  <si>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</si>
  <si>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</si>
  <si>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</si>
  <si>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</si>
  <si>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</si>
  <si>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</si>
  <si>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</si>
  <si>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</si>
  <si>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</si>
  <si>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</si>
  <si>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</si>
  <si>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</si>
  <si>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</si>
  <si>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</si>
  <si>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</si>
  <si>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</si>
  <si>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</si>
  <si>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</si>
  <si>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</si>
  <si>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</si>
  <si>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</si>
  <si>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</si>
  <si>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</si>
  <si>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</si>
  <si>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</si>
  <si>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</si>
  <si>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</si>
  <si>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</si>
  <si>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</si>
  <si>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</si>
  <si>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</si>
  <si>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</si>
  <si>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</si>
  <si>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</si>
  <si>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</si>
  <si>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</si>
  <si>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</si>
  <si>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</si>
  <si>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</si>
  <si>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</si>
  <si>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</si>
  <si>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</si>
  <si>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</si>
  <si>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</si>
  <si>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</si>
  <si>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</si>
  <si>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</si>
  <si>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</si>
  <si>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</si>
  <si>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</si>
  <si>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</si>
  <si>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</si>
  <si>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</si>
  <si>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</si>
  <si>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</si>
  <si>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</si>
  <si>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</si>
  <si>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</si>
  <si>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</si>
  <si>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</si>
  <si>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</si>
  <si>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</si>
  <si>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</si>
  <si>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</si>
  <si>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</si>
  <si>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</si>
  <si>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</si>
  <si>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</si>
  <si>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</si>
  <si>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</si>
  <si>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</si>
  <si>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</si>
  <si>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</si>
  <si>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</si>
  <si>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</si>
  <si>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</si>
  <si>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</si>
  <si>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</si>
  <si>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</si>
  <si>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</si>
  <si>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</si>
  <si>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</si>
  <si>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</si>
  <si>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</si>
  <si>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</si>
  <si>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</si>
  <si>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</si>
  <si>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</si>
  <si>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</si>
  <si>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</si>
  <si>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</si>
  <si>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</si>
  <si>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</si>
  <si>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</si>
  <si>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</si>
  <si>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</si>
  <si>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</si>
  <si>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</si>
  <si>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</si>
  <si>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</si>
  <si>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</si>
  <si>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</si>
  <si>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</si>
  <si>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</si>
  <si>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</si>
  <si>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</si>
  <si>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</si>
  <si>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</si>
  <si>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</si>
  <si>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</si>
  <si>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</si>
  <si>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</si>
  <si>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</si>
  <si>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</si>
  <si>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</si>
  <si>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</si>
  <si>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</si>
  <si>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</si>
  <si>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</si>
  <si>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</si>
  <si>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</si>
  <si>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</si>
  <si>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</si>
  <si>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</si>
  <si>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</si>
  <si>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</si>
  <si>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</si>
  <si>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</si>
  <si>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</si>
  <si>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</si>
  <si>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</si>
  <si>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</si>
  <si>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</si>
  <si>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</si>
  <si>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</si>
  <si>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</si>
  <si>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</si>
  <si>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</si>
  <si>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</si>
  <si>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</si>
  <si>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</si>
  <si>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</si>
  <si>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</si>
  <si>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</si>
  <si>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</si>
  <si>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</si>
  <si>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</si>
  <si>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</si>
  <si>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</si>
  <si>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</si>
  <si>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</si>
  <si>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</si>
  <si>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</si>
  <si>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</si>
  <si>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</si>
  <si>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</si>
  <si>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</si>
  <si>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</si>
  <si>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</si>
  <si>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</si>
  <si>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</si>
  <si>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</si>
  <si>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</si>
  <si>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</si>
  <si>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</si>
  <si>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</si>
  <si>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</si>
  <si>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</si>
  <si>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</si>
  <si>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</si>
  <si>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</si>
  <si>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</si>
  <si>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</si>
  <si>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</si>
  <si>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</si>
  <si>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</si>
  <si>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</si>
  <si>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</si>
  <si>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</si>
  <si>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</si>
  <si>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</si>
  <si>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</si>
  <si>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</si>
  <si>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</si>
  <si>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</si>
  <si>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</si>
  <si>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</si>
  <si>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</si>
  <si>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</si>
  <si>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</si>
  <si>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</si>
  <si>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</si>
  <si>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</si>
  <si>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</si>
  <si>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</si>
  <si>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</si>
  <si>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</si>
  <si>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</si>
  <si>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</si>
  <si>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</si>
  <si>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</si>
  <si>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</si>
  <si>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</si>
  <si>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</si>
  <si>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</si>
  <si>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</si>
  <si>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</si>
  <si>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</si>
  <si>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</si>
  <si>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</si>
  <si>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</si>
  <si>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</si>
  <si>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</si>
  <si>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</si>
  <si>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</si>
  <si>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</si>
  <si>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</si>
  <si>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</si>
  <si>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</si>
  <si>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</si>
  <si>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</si>
  <si>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</si>
  <si>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</si>
  <si>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</si>
  <si>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</si>
  <si>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</si>
  <si>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</si>
  <si>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</si>
  <si>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</si>
  <si>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</si>
  <si>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</si>
  <si>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</si>
  <si>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</si>
  <si>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</si>
  <si>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</si>
  <si>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</si>
  <si>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</si>
  <si>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</si>
  <si>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</si>
  <si>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</si>
  <si>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</si>
  <si>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</si>
  <si>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</si>
  <si>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</si>
  <si>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</si>
  <si>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</si>
  <si>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</si>
  <si>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</si>
  <si>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</si>
  <si>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</si>
  <si>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</si>
  <si>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</si>
  <si>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</si>
  <si>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</si>
  <si>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</si>
  <si>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</si>
  <si>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</si>
  <si>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</si>
  <si>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</si>
  <si>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</si>
  <si>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</si>
  <si>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</si>
  <si>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</si>
  <si>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</si>
  <si>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</si>
  <si>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</si>
  <si>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</si>
  <si>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</si>
  <si>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</si>
  <si>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</si>
  <si>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</si>
  <si>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</si>
  <si>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</si>
  <si>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</si>
  <si>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</si>
  <si>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</si>
  <si>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</si>
  <si>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</si>
  <si>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</si>
  <si>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</si>
  <si>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</si>
  <si>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</si>
  <si>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</si>
  <si>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</si>
  <si>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</si>
  <si>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</si>
  <si>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</si>
  <si>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</si>
  <si>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</si>
  <si>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</si>
  <si>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</si>
  <si>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</si>
  <si>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</si>
  <si>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</si>
  <si>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</si>
  <si>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</si>
  <si>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</si>
  <si>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</si>
  <si>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</si>
  <si>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</si>
  <si>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</si>
  <si>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</si>
  <si>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</si>
  <si>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</si>
  <si>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</si>
  <si>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</si>
  <si>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</si>
  <si>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</si>
  <si>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</si>
  <si>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</si>
  <si>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</si>
  <si>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</si>
  <si>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</si>
  <si>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</si>
  <si>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</si>
  <si>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</si>
  <si>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</si>
  <si>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</si>
  <si>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</si>
  <si>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</si>
  <si>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</si>
  <si>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</si>
  <si>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</si>
  <si>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</si>
  <si>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</si>
  <si>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</si>
  <si>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</si>
  <si>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</si>
  <si>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</si>
  <si>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</si>
  <si>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</si>
  <si>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</si>
  <si>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</si>
  <si>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</si>
  <si>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</si>
  <si>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</si>
  <si>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</si>
  <si>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</si>
  <si>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</si>
  <si>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</si>
  <si>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</si>
  <si>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</si>
  <si>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</si>
  <si>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</si>
  <si>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</si>
  <si>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</si>
  <si>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</si>
  <si>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</si>
  <si>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</si>
  <si>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</si>
  <si>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</si>
  <si>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</si>
  <si>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</si>
  <si>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</si>
  <si>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</si>
  <si>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</si>
  <si>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</si>
  <si>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</si>
  <si>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</si>
  <si>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</si>
  <si>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</si>
  <si>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</si>
  <si>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</si>
  <si>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</si>
  <si>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</si>
  <si>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</si>
  <si>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</si>
  <si>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</si>
  <si>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</si>
  <si>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</si>
  <si>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</si>
  <si>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</si>
  <si>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</si>
  <si>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</si>
  <si>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</si>
  <si>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</si>
  <si>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</si>
  <si>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</si>
  <si>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</si>
  <si>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</si>
  <si>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</si>
  <si>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</si>
  <si>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</si>
  <si>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</si>
  <si>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</si>
  <si>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</si>
  <si>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</si>
  <si>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</si>
  <si>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</si>
  <si>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</si>
  <si>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</si>
  <si>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</si>
  <si>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</si>
  <si>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</si>
  <si>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</si>
  <si>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</si>
  <si>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</si>
  <si>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</si>
  <si>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</si>
  <si>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</si>
  <si>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</si>
  <si>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</si>
  <si>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</si>
  <si>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</si>
  <si>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</si>
  <si>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</si>
  <si>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</si>
  <si>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</si>
  <si>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</si>
  <si>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</si>
  <si>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</si>
  <si>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</si>
  <si>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</si>
  <si>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</si>
  <si>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</si>
  <si>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</si>
  <si>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</si>
  <si>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</si>
  <si>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</si>
  <si>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</si>
  <si>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</si>
  <si>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</si>
  <si>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</si>
  <si>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</si>
  <si>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</si>
  <si>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</si>
  <si>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</si>
  <si>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</si>
  <si>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</si>
  <si>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</si>
  <si>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</si>
  <si>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</si>
  <si>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</si>
  <si>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</si>
  <si>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</si>
  <si>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</si>
  <si>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</si>
  <si>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</si>
  <si>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</si>
  <si>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</si>
  <si>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</si>
  <si>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</si>
  <si>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</si>
  <si>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</si>
  <si>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</si>
  <si>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</si>
  <si>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</si>
  <si>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</si>
  <si>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</si>
  <si>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</si>
  <si>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</si>
  <si>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</si>
  <si>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</si>
  <si>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</si>
  <si>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</si>
  <si>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</si>
  <si>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</si>
  <si>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</si>
  <si>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</si>
  <si>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</si>
  <si>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</si>
  <si>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</si>
  <si>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</si>
  <si>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</si>
  <si>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</si>
  <si>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</si>
  <si>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</si>
  <si>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</si>
  <si>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</si>
  <si>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</si>
  <si>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</si>
  <si>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</si>
  <si>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</si>
  <si>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</si>
  <si>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</si>
  <si>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</si>
  <si>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</si>
  <si>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</si>
  <si>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</si>
  <si>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</si>
  <si>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</si>
  <si>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</si>
  <si>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</si>
  <si>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</si>
  <si>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</si>
  <si>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</si>
  <si>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</si>
  <si>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</si>
  <si>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</si>
  <si>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</si>
  <si>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</si>
  <si>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</si>
  <si>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</si>
  <si>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</si>
  <si>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</si>
  <si>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</si>
  <si>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</si>
  <si>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</si>
  <si>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</si>
  <si>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</si>
  <si>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</si>
  <si>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</si>
  <si>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</si>
  <si>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</si>
  <si>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</si>
  <si>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</si>
  <si>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</si>
  <si>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</si>
  <si>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</si>
  <si>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</si>
  <si>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</si>
  <si>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</si>
  <si>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</si>
  <si>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</si>
  <si>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</si>
  <si>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</si>
  <si>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</si>
  <si>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</si>
  <si>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</si>
  <si>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</si>
  <si>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</si>
  <si>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</si>
  <si>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</si>
  <si>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</si>
  <si>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</si>
  <si>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</si>
  <si>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</si>
  <si>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</si>
  <si>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</si>
  <si>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</si>
  <si>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</si>
  <si>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</si>
  <si>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</si>
  <si>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</si>
  <si>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</si>
  <si>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</si>
  <si>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</si>
  <si>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</si>
  <si>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</si>
  <si>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</si>
  <si>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</si>
  <si>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</si>
  <si>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</si>
  <si>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</si>
  <si>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</si>
  <si>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</si>
  <si>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</si>
  <si>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</si>
  <si>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</si>
  <si>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</si>
  <si>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</si>
  <si>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</si>
  <si>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</si>
  <si>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</si>
  <si>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</si>
  <si>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</si>
  <si>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</si>
  <si>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</si>
  <si>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</si>
  <si>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</si>
  <si>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</si>
  <si>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</si>
  <si>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</si>
  <si>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</si>
  <si>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</si>
  <si>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</si>
  <si>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</si>
  <si>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</si>
  <si>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</si>
  <si>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</si>
  <si>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</si>
  <si>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</si>
  <si>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</si>
  <si>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</si>
  <si>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</si>
  <si>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</si>
  <si>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</si>
  <si>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</si>
  <si>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</si>
  <si>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</si>
  <si>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</si>
  <si>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</si>
  <si>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</si>
  <si>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</si>
  <si>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</si>
  <si>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</si>
  <si>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</si>
  <si>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</si>
  <si>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</si>
  <si>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</si>
  <si>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</si>
  <si>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</si>
  <si>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</si>
  <si>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</si>
  <si>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</si>
  <si>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</si>
  <si>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</si>
  <si>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</si>
  <si>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</si>
  <si>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</si>
  <si>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</si>
  <si>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</si>
  <si>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</si>
  <si>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</si>
  <si>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</si>
  <si>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</si>
  <si>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</si>
  <si>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</si>
  <si>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</si>
  <si>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</si>
  <si>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</si>
  <si>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</si>
  <si>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</si>
  <si>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</si>
  <si>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</si>
  <si>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</si>
  <si>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</si>
  <si>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</si>
  <si>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</si>
  <si>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</si>
  <si>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</si>
  <si>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</si>
  <si>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</si>
  <si>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</si>
  <si>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</si>
  <si>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</si>
  <si>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</si>
  <si>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</si>
  <si>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</si>
  <si>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</si>
  <si>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</si>
  <si>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</si>
  <si>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</si>
  <si>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</si>
  <si>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</si>
  <si>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</si>
  <si>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</si>
  <si>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</si>
  <si>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</si>
  <si>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</si>
  <si>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</si>
  <si>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</si>
  <si>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</si>
  <si>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</si>
  <si>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</si>
  <si>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</si>
  <si>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</si>
  <si>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</si>
  <si>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</si>
  <si>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</si>
  <si>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</si>
  <si>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</si>
  <si>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</si>
  <si>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</si>
  <si>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</si>
  <si>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</si>
  <si>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</si>
  <si>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</si>
  <si>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</si>
  <si>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</si>
  <si>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</si>
  <si>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</si>
  <si>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</si>
  <si>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</si>
  <si>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</si>
  <si>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</si>
  <si>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</si>
  <si>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</si>
  <si>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</si>
  <si>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</si>
  <si>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</si>
  <si>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</si>
  <si>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</si>
  <si>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</si>
  <si>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</si>
  <si>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</si>
  <si>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</si>
  <si>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</si>
  <si>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</si>
  <si>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</si>
  <si>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</si>
  <si>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</si>
  <si>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</si>
  <si>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</si>
  <si>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</si>
  <si>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</si>
  <si>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</si>
  <si>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</si>
  <si>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</si>
  <si>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</si>
  <si>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</si>
  <si>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</si>
  <si>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</si>
  <si>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</si>
  <si>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</si>
  <si>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</si>
  <si>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</si>
  <si>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</si>
  <si>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</si>
  <si>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</si>
  <si>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</si>
  <si>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</si>
  <si>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</si>
  <si>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</si>
  <si>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</si>
  <si>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</si>
  <si>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</si>
  <si>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</si>
  <si>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</si>
  <si>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</si>
  <si>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</si>
  <si>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</si>
  <si>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</si>
  <si>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</si>
  <si>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</si>
  <si>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</si>
  <si>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</si>
  <si>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</si>
  <si>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</si>
  <si>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</si>
  <si>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</si>
  <si>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</si>
  <si>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</si>
  <si>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</si>
  <si>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</si>
  <si>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</si>
  <si>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</si>
  <si>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</si>
  <si>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</si>
  <si>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</si>
  <si>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</si>
  <si>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</si>
  <si>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</si>
  <si>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</si>
  <si>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</si>
  <si>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</si>
  <si>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</si>
  <si>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</si>
  <si>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</si>
  <si>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</si>
  <si>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</si>
  <si>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</si>
  <si>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</si>
  <si>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</si>
  <si>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</si>
  <si>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</si>
  <si>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</si>
  <si>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</si>
  <si>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</si>
  <si>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</si>
  <si>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</si>
  <si>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</si>
  <si>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</si>
  <si>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</si>
  <si>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</si>
  <si>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</si>
  <si>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</si>
  <si>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</si>
  <si>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</si>
  <si>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</si>
  <si>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</si>
  <si>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</si>
  <si>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</si>
  <si>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</si>
  <si>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</si>
  <si>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</si>
  <si>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</si>
  <si>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</si>
  <si>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</si>
  <si>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</si>
  <si>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</si>
  <si>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</si>
  <si>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</si>
  <si>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</si>
  <si>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</si>
  <si>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</si>
  <si>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</si>
  <si>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</si>
  <si>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</si>
  <si>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</si>
  <si>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</si>
  <si>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</si>
  <si>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</si>
  <si>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</si>
  <si>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</si>
  <si>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</si>
  <si>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</si>
  <si>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</si>
  <si>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</si>
  <si>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</si>
  <si>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</si>
  <si>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</si>
  <si>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</si>
  <si>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</si>
  <si>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</si>
  <si>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</si>
  <si>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</si>
  <si>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</si>
  <si>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</si>
  <si>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</si>
  <si>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</si>
  <si>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</si>
  <si>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</si>
  <si>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</si>
  <si>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</si>
  <si>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</si>
  <si>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</si>
  <si>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</si>
  <si>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</si>
  <si>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</si>
  <si>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</si>
  <si>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</si>
  <si>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</si>
  <si>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</si>
  <si>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</si>
  <si>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</si>
  <si>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</si>
  <si>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</si>
  <si>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</si>
  <si>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</si>
  <si>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</si>
  <si>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</si>
  <si>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</si>
  <si>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</si>
  <si>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</si>
  <si>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</si>
  <si>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</si>
  <si>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</si>
  <si>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</si>
  <si>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</si>
  <si>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</si>
  <si>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</si>
  <si>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</si>
  <si>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</si>
  <si>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</si>
  <si>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</si>
  <si>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</si>
  <si>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</si>
  <si>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</si>
  <si>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</si>
  <si>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</si>
  <si>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</si>
  <si>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</si>
  <si>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</si>
  <si>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</si>
  <si>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</si>
  <si>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</si>
  <si>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</si>
  <si>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</si>
  <si>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</si>
  <si>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</si>
  <si>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</si>
  <si>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</si>
  <si>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</si>
  <si>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</si>
  <si>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</si>
  <si>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</si>
  <si>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</si>
  <si>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</si>
  <si>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</si>
  <si>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</si>
  <si>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</si>
  <si>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</si>
  <si>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</si>
  <si>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</si>
  <si>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</si>
  <si>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</si>
  <si>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</si>
  <si>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</si>
  <si>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</si>
  <si>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</si>
  <si>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</si>
  <si>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</si>
  <si>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</si>
  <si>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</si>
  <si>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</si>
  <si>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</si>
  <si>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</si>
  <si>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</si>
  <si>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</si>
  <si>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</si>
  <si>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</si>
  <si>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</si>
  <si>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</si>
  <si>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</si>
  <si>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</si>
  <si>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</si>
  <si>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</si>
  <si>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</si>
  <si>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</si>
  <si>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</si>
  <si>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</si>
  <si>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</si>
  <si>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</si>
  <si>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</si>
  <si>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</si>
  <si>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</si>
  <si>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</si>
  <si>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</si>
  <si>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</si>
  <si>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</si>
  <si>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</si>
  <si>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</si>
  <si>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</si>
  <si>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</si>
  <si>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</si>
  <si>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</si>
  <si>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</si>
  <si>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</si>
  <si>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</si>
  <si>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</si>
  <si>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</si>
  <si>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</si>
  <si>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</si>
  <si>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</si>
  <si>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</si>
  <si>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</si>
  <si>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</si>
  <si>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</si>
  <si>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</si>
  <si>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</si>
  <si>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</si>
  <si>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</si>
  <si>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</si>
  <si>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</si>
  <si>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</si>
  <si>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</si>
  <si>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</si>
  <si>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</si>
  <si>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</si>
  <si>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</si>
  <si>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</si>
  <si>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</si>
  <si>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</si>
  <si>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</si>
  <si>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</si>
  <si>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</si>
  <si>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</si>
  <si>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</si>
  <si>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</si>
  <si>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</si>
  <si>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</si>
  <si>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</si>
  <si>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</si>
  <si>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</si>
  <si>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</si>
  <si>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</si>
  <si>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</si>
  <si>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</si>
  <si>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</si>
  <si>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</si>
  <si>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</si>
  <si>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</si>
  <si>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</si>
  <si>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</si>
  <si>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</si>
  <si>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</si>
  <si>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</si>
  <si>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</si>
  <si>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</si>
  <si>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</si>
  <si>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</si>
  <si>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</si>
  <si>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</si>
  <si>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</si>
  <si>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</si>
  <si>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</si>
  <si>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</si>
  <si>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</si>
  <si>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</si>
  <si>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</si>
  <si>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</si>
  <si>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</si>
  <si>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</si>
  <si>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</si>
  <si>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</si>
  <si>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</si>
  <si>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</si>
  <si>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</si>
  <si>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</si>
  <si>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</si>
  <si>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</si>
  <si>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</si>
  <si>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</si>
  <si>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</si>
  <si>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</si>
  <si>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</si>
  <si>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</si>
  <si>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</si>
  <si>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</si>
  <si>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</si>
  <si>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</si>
  <si>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</si>
  <si>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</si>
  <si>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</si>
  <si>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</si>
  <si>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</si>
  <si>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</si>
  <si>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</si>
  <si>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</si>
  <si>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</si>
  <si>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</si>
  <si>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</si>
  <si>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</si>
  <si>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</si>
  <si>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</si>
  <si>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</si>
  <si>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</si>
  <si>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</si>
  <si>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</si>
  <si>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</si>
  <si>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</si>
  <si>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</si>
  <si>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</si>
  <si>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</si>
  <si>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</si>
  <si>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</si>
  <si>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</si>
  <si>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</si>
  <si>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</si>
  <si>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</si>
  <si>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</si>
  <si>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</si>
  <si>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</si>
  <si>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</si>
  <si>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</si>
  <si>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</si>
  <si>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</si>
  <si>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</si>
  <si>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</si>
  <si>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</si>
  <si>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</si>
  <si>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</si>
  <si>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</si>
  <si>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</si>
  <si>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</si>
  <si>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</si>
  <si>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</si>
  <si>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</si>
  <si>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</si>
  <si>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</si>
  <si>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</si>
  <si>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</si>
  <si>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</si>
  <si>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</si>
  <si>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</si>
  <si>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</si>
  <si>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</si>
  <si>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</si>
  <si>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</si>
  <si>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</si>
  <si>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</si>
  <si>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</si>
  <si>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</si>
  <si>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</si>
  <si>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</si>
  <si>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</si>
  <si>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</si>
  <si>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</si>
  <si>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</si>
  <si>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</si>
  <si>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</si>
  <si>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</si>
  <si>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</si>
  <si>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</si>
  <si>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</si>
  <si>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</si>
  <si>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</si>
  <si>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</si>
  <si>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</si>
  <si>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</si>
  <si>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</si>
  <si>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</si>
  <si>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</si>
  <si>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</si>
  <si>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</si>
  <si>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</si>
  <si>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</si>
  <si>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</si>
  <si>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</si>
  <si>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</si>
  <si>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</si>
  <si>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</si>
  <si>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</si>
  <si>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</si>
  <si>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</si>
  <si>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</si>
  <si>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</si>
  <si>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</si>
  <si>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</si>
  <si>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</si>
  <si>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</si>
  <si>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</si>
  <si>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</si>
  <si>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</si>
  <si>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</si>
  <si>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</si>
  <si>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</si>
  <si>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</si>
  <si>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</si>
  <si>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</si>
  <si>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</si>
  <si>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</si>
  <si>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</si>
  <si>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</si>
  <si>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</si>
  <si>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</si>
  <si>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</si>
  <si>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</si>
  <si>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</si>
  <si>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</si>
  <si>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</si>
  <si>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</si>
  <si>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</si>
  <si>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</si>
  <si>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</si>
  <si>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</si>
  <si>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</si>
  <si>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</si>
  <si>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</si>
  <si>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</si>
  <si>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</si>
  <si>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</si>
  <si>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</si>
  <si>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</si>
  <si>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</si>
  <si>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</si>
  <si>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</si>
  <si>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</si>
  <si>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</si>
  <si>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</si>
  <si>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</si>
  <si>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</si>
  <si>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</si>
  <si>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</si>
  <si>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</si>
  <si>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</si>
  <si>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</si>
  <si>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</si>
  <si>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</si>
  <si>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</si>
  <si>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</si>
  <si>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</si>
  <si>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</si>
  <si>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</si>
  <si>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</si>
  <si>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</si>
  <si>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</si>
  <si>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</si>
  <si>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</si>
  <si>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</si>
  <si>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</si>
  <si>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</si>
  <si>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</si>
  <si>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</si>
  <si>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</si>
  <si>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</si>
  <si>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</si>
  <si>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</si>
  <si>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</si>
  <si>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</si>
  <si>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</si>
  <si>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</si>
  <si>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</si>
  <si>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</si>
  <si>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</si>
  <si>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</si>
  <si>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</si>
  <si>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</si>
  <si>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</si>
  <si>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</si>
  <si>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</si>
  <si>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</si>
  <si>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</si>
  <si>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</si>
  <si>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</si>
  <si>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</si>
  <si>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</si>
  <si>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</si>
  <si>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</si>
  <si>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</si>
  <si>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</si>
  <si>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</si>
  <si>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</si>
  <si>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</si>
  <si>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</si>
  <si>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</si>
  <si>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</si>
  <si>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</si>
  <si>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</si>
  <si>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</si>
  <si>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</si>
  <si>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</si>
  <si>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</si>
  <si>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</si>
  <si>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</si>
  <si>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</si>
  <si>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</si>
  <si>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</si>
  <si>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</si>
  <si>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</si>
  <si>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</si>
  <si>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</si>
  <si>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</si>
  <si>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</si>
  <si>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</si>
  <si>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</si>
  <si>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</si>
  <si>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</si>
  <si>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</si>
  <si>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</si>
  <si>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</si>
  <si>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</si>
  <si>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</si>
  <si>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</si>
  <si>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</si>
  <si>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</si>
  <si>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</si>
  <si>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</si>
  <si>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</si>
  <si>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</si>
  <si>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</si>
  <si>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</si>
  <si>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</si>
  <si>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</si>
  <si>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</si>
  <si>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</si>
  <si>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</si>
  <si>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</si>
  <si>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</si>
  <si>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</si>
  <si>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</si>
  <si>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</si>
  <si>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</si>
  <si>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</si>
  <si>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</si>
  <si>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</si>
  <si>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</si>
  <si>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</si>
  <si>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</si>
  <si>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</si>
  <si>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</si>
  <si>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</si>
  <si>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</si>
  <si>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</si>
  <si>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</si>
  <si>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</si>
  <si>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</si>
  <si>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</si>
  <si>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</si>
  <si>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</si>
  <si>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</si>
  <si>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</si>
  <si>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</si>
  <si>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</si>
  <si>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</si>
  <si>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</si>
  <si>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</si>
  <si>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</si>
  <si>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</si>
  <si>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</si>
  <si>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</si>
  <si>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</si>
  <si>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</si>
  <si>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</si>
  <si>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</si>
  <si>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</si>
  <si>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</si>
  <si>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</si>
  <si>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</si>
  <si>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</si>
  <si>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</si>
  <si>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</si>
  <si>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</si>
  <si>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</si>
  <si>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</si>
  <si>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</si>
  <si>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</si>
  <si>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</si>
  <si>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</si>
  <si>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</si>
  <si>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</si>
  <si>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</si>
  <si>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</si>
  <si>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</si>
  <si>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</si>
  <si>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</si>
  <si>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</si>
  <si>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</si>
  <si>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</si>
  <si>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</si>
  <si>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</si>
  <si>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</si>
  <si>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</si>
  <si>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</si>
  <si>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</si>
  <si>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</si>
  <si>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</si>
  <si>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</si>
  <si>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</si>
  <si>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</si>
  <si>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</si>
  <si>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</si>
  <si>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</si>
  <si>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</si>
  <si>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</si>
  <si>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</si>
  <si>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</si>
  <si>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</si>
  <si>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</si>
  <si>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</si>
  <si>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</si>
  <si>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</si>
  <si>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</si>
  <si>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</si>
  <si>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</si>
  <si>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</si>
  <si>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</si>
  <si>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</si>
  <si>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</si>
  <si>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</si>
  <si>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</si>
  <si>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</si>
  <si>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</si>
  <si>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</si>
  <si>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</si>
  <si>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</si>
  <si>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</si>
  <si>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</si>
  <si>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</si>
  <si>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</si>
  <si>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</si>
  <si>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</si>
  <si>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</si>
  <si>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</si>
  <si>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</si>
  <si>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</si>
  <si>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</si>
  <si>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</si>
  <si>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</si>
  <si>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</si>
  <si>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</si>
  <si>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</si>
  <si>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</si>
  <si>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</si>
  <si>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</si>
  <si>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</si>
  <si>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</si>
  <si>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</si>
  <si>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</si>
  <si>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</si>
  <si>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</si>
  <si>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</si>
  <si>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</si>
  <si>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</si>
  <si>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</si>
  <si>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</si>
  <si>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</si>
  <si>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</si>
  <si>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</si>
  <si>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</si>
  <si>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</si>
  <si>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</si>
  <si>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</si>
  <si>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</si>
  <si>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</si>
  <si>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</si>
  <si>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</si>
  <si>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</si>
  <si>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</si>
  <si>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</si>
  <si>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</si>
  <si>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</si>
  <si>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</si>
  <si>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</si>
  <si>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</si>
  <si>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</si>
  <si>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</si>
  <si>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</si>
  <si>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</si>
  <si>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</si>
  <si>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</si>
  <si>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</si>
  <si>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</si>
  <si>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</si>
  <si>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</si>
  <si>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</si>
  <si>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</si>
  <si>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</si>
  <si>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</si>
  <si>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</si>
  <si>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</si>
  <si>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</si>
  <si>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</si>
  <si>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</si>
  <si>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</si>
  <si>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</si>
  <si>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</si>
  <si>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</si>
  <si>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</si>
  <si>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</si>
  <si>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</si>
  <si>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</si>
  <si>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</si>
  <si>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</si>
  <si>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</si>
  <si>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</si>
  <si>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</si>
  <si>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</si>
  <si>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</si>
  <si>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</si>
  <si>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</si>
  <si>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</si>
  <si>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</si>
  <si>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</si>
  <si>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</si>
  <si>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</si>
  <si>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</si>
  <si>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</si>
  <si>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</si>
  <si>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</si>
  <si>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</si>
  <si>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</si>
  <si>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</si>
  <si>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</si>
  <si>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</si>
  <si>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</si>
  <si>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</si>
  <si>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</si>
  <si>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</si>
  <si>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</si>
  <si>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</si>
  <si>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</si>
  <si>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</si>
  <si>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</si>
  <si>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</si>
  <si>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</si>
  <si>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</si>
  <si>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</si>
  <si>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</si>
  <si>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</si>
  <si>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</si>
  <si>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</si>
  <si>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</si>
  <si>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</si>
  <si>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</si>
  <si>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</si>
  <si>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</si>
  <si>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</si>
  <si>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</si>
  <si>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</si>
  <si>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</si>
  <si>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</si>
  <si>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</si>
  <si>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</si>
  <si>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</si>
  <si>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</si>
  <si>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</si>
  <si>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</si>
  <si>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</si>
  <si>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</si>
  <si>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</si>
  <si>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</si>
  <si>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</si>
  <si>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</si>
  <si>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</si>
  <si>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</si>
  <si>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</si>
  <si>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</si>
  <si>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</si>
  <si>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</si>
  <si>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</si>
  <si>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</si>
  <si>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</si>
  <si>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</si>
  <si>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</si>
  <si>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</si>
  <si>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</si>
  <si>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</si>
  <si>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</si>
  <si>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</si>
  <si>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</si>
  <si>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</si>
  <si>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</si>
  <si>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</si>
  <si>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</si>
  <si>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</si>
  <si>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</si>
  <si>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</si>
  <si>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</si>
  <si>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</si>
  <si>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</si>
  <si>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</si>
  <si>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</si>
  <si>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</si>
  <si>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</si>
  <si>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</si>
  <si>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</si>
  <si>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</si>
  <si>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</si>
  <si>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</si>
  <si>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</si>
  <si>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</si>
  <si>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</si>
  <si>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</si>
  <si>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</si>
  <si>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</si>
  <si>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</si>
  <si>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</si>
  <si>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</si>
  <si>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</si>
  <si>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</si>
  <si>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</si>
  <si>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</si>
  <si>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</si>
  <si>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</si>
  <si>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</si>
  <si>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</si>
  <si>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</si>
  <si>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</si>
  <si>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</si>
  <si>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</si>
  <si>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</si>
  <si>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</si>
  <si>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</si>
  <si>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</si>
  <si>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</si>
  <si>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</si>
  <si>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</si>
  <si>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</si>
  <si>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</si>
  <si>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</si>
  <si>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</si>
  <si>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</si>
  <si>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</si>
  <si>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</si>
  <si>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</si>
  <si>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</si>
  <si>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</si>
  <si>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</si>
  <si>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</si>
  <si>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</si>
  <si>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</si>
  <si>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</si>
  <si>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</si>
  <si>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</si>
  <si>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</si>
  <si>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</si>
  <si>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</si>
  <si>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</si>
  <si>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</si>
  <si>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</si>
  <si>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</si>
  <si>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</si>
  <si>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</si>
  <si>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</si>
  <si>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</si>
  <si>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</si>
  <si>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</si>
  <si>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</si>
  <si>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</si>
  <si>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</si>
  <si>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</si>
  <si>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</si>
  <si>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</si>
  <si>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</si>
  <si>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</si>
  <si>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</si>
  <si>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</si>
  <si>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</si>
  <si>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</si>
  <si>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</si>
  <si>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</si>
  <si>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</si>
  <si>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</si>
  <si>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</si>
  <si>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</si>
  <si>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</si>
  <si>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</si>
  <si>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</si>
  <si>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</si>
  <si>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</si>
  <si>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</si>
  <si>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</si>
  <si>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</si>
  <si>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</si>
  <si>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</si>
  <si>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</si>
  <si>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</si>
  <si>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</si>
  <si>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</si>
  <si>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</si>
  <si>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</si>
  <si>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</si>
  <si>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</si>
  <si>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</si>
  <si>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</si>
  <si>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</si>
  <si>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</si>
  <si>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</si>
  <si>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</si>
  <si>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</si>
  <si>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</si>
  <si>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</si>
  <si>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</si>
  <si>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</si>
  <si>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</si>
  <si>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</si>
  <si>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</si>
  <si>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</si>
  <si>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</si>
  <si>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</si>
  <si>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</si>
  <si>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</si>
  <si>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</si>
  <si>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</si>
  <si>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</si>
  <si>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</si>
  <si>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</si>
  <si>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</si>
  <si>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</si>
  <si>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</si>
  <si>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</si>
  <si>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</si>
  <si>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</si>
  <si>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</si>
  <si>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</si>
  <si>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</si>
  <si>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</si>
  <si>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</si>
  <si>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</si>
  <si>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</si>
  <si>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</si>
  <si>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</si>
  <si>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</si>
  <si>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</si>
  <si>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</si>
  <si>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</si>
  <si>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</si>
  <si>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</si>
  <si>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</si>
  <si>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</si>
  <si>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</si>
  <si>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</si>
  <si>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</si>
  <si>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</si>
  <si>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</si>
  <si>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</si>
  <si>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</si>
  <si>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</si>
  <si>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</si>
  <si>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</si>
  <si>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</si>
  <si>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</si>
  <si>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</si>
  <si>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</si>
  <si>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</si>
  <si>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</si>
  <si>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</si>
  <si>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</si>
  <si>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</si>
  <si>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</si>
  <si>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</si>
  <si>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</si>
  <si>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</si>
  <si>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</si>
  <si>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</si>
  <si>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</si>
  <si>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</si>
  <si>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</si>
  <si>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</si>
  <si>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</si>
  <si>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</si>
  <si>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</si>
  <si>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</si>
  <si>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</si>
  <si>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</si>
  <si>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</si>
  <si>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</si>
  <si>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</si>
  <si>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</si>
  <si>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</si>
  <si>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</si>
  <si>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</si>
  <si>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</si>
  <si>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</si>
  <si>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</si>
  <si>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</si>
  <si>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</si>
  <si>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</si>
  <si>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</si>
  <si>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</si>
  <si>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</si>
  <si>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</si>
  <si>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</si>
  <si>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</si>
  <si>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</si>
  <si>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</si>
  <si>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</si>
  <si>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</si>
  <si>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</si>
  <si>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</si>
  <si>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</si>
  <si>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</si>
  <si>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</si>
  <si>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</si>
  <si>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</si>
  <si>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</si>
  <si>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</si>
  <si>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</si>
  <si>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</si>
  <si>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</si>
  <si>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</si>
  <si>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</si>
  <si>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</si>
  <si>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</si>
  <si>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</si>
  <si>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</si>
  <si>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</si>
  <si>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</si>
  <si>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</si>
  <si>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</si>
  <si>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</si>
  <si>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</si>
  <si>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</si>
  <si>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</si>
  <si>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</si>
  <si>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</si>
  <si>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</si>
  <si>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</si>
  <si>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</si>
  <si>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</si>
  <si>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</si>
  <si>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</si>
  <si>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</si>
  <si>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</si>
  <si>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</si>
  <si>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</si>
  <si>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</si>
  <si>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</si>
  <si>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</si>
  <si>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</si>
  <si>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</si>
  <si>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</si>
  <si>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</si>
  <si>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</si>
  <si>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</si>
  <si>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</si>
  <si>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</si>
  <si>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</si>
  <si>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</si>
  <si>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</si>
  <si>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</si>
  <si>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</si>
  <si>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</si>
  <si>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</si>
  <si>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</si>
  <si>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</si>
  <si>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</si>
  <si>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</si>
  <si>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</si>
  <si>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</si>
  <si>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</si>
  <si>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</si>
  <si>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</si>
  <si>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</si>
  <si>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</si>
  <si>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</si>
  <si>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</si>
  <si>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</si>
  <si>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</si>
  <si>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</si>
  <si>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</si>
  <si>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</si>
  <si>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</si>
  <si>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</si>
  <si>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</si>
  <si>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</si>
  <si>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</si>
  <si>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</si>
  <si>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</si>
  <si>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</si>
  <si>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</si>
  <si>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</si>
  <si>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</si>
  <si>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</si>
  <si>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</si>
  <si>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</si>
  <si>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</si>
  <si>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</si>
  <si>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</si>
  <si>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</si>
  <si>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</si>
  <si>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</si>
  <si>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</si>
  <si>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</si>
  <si>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</si>
  <si>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</si>
  <si>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</si>
  <si>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</si>
  <si>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</si>
  <si>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</si>
  <si>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</si>
  <si>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</si>
  <si>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</si>
  <si>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</si>
  <si>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</si>
  <si>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</si>
  <si>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</si>
  <si>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</si>
  <si>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</si>
  <si>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</si>
  <si>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</si>
  <si>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</si>
  <si>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</si>
  <si>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</si>
  <si>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</si>
  <si>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</si>
  <si>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</si>
  <si>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</si>
  <si>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</si>
  <si>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</si>
  <si>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</si>
  <si>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</si>
  <si>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</si>
  <si>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</si>
  <si>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</si>
  <si>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</si>
  <si>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</si>
  <si>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</si>
  <si>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</si>
  <si>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</si>
  <si>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</si>
  <si>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</si>
  <si>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</si>
  <si>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</si>
  <si>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</si>
  <si>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</si>
  <si>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</si>
  <si>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</si>
  <si>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</si>
  <si>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</si>
  <si>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</si>
  <si>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</si>
  <si>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</si>
  <si>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</si>
  <si>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</si>
  <si>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</si>
  <si>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</si>
  <si>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</si>
  <si>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</si>
  <si>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</si>
  <si>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</si>
  <si>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</si>
  <si>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</si>
  <si>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</si>
  <si>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</si>
  <si>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</si>
  <si>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</si>
  <si>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</si>
  <si>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</si>
  <si>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</si>
  <si>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</si>
  <si>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</si>
  <si>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</si>
  <si>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</si>
  <si>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</si>
  <si>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</si>
  <si>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</si>
  <si>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</si>
  <si>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</si>
  <si>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</si>
  <si>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</si>
  <si>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</si>
  <si>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</si>
  <si>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</si>
  <si>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</si>
  <si>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</si>
  <si>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</si>
  <si>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</si>
  <si>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</si>
  <si>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</si>
  <si>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</si>
  <si>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</si>
  <si>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</si>
  <si>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</si>
  <si>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</si>
  <si>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</si>
  <si>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</si>
  <si>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</si>
  <si>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</si>
  <si>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</si>
  <si>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</si>
  <si>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</si>
  <si>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</si>
  <si>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</si>
  <si>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</si>
  <si>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</si>
  <si>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</si>
  <si>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</si>
  <si>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</si>
  <si>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</si>
  <si>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</si>
  <si>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</si>
  <si>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</si>
  <si>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</si>
  <si>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</si>
  <si>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</si>
  <si>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</si>
  <si>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</si>
  <si>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</si>
  <si>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</si>
  <si>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</si>
  <si>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</si>
  <si>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</si>
  <si>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</si>
  <si>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</si>
  <si>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</si>
  <si>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</si>
  <si>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</si>
  <si>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</si>
  <si>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</si>
  <si>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</si>
  <si>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</si>
  <si>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</si>
  <si>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</si>
  <si>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</si>
  <si>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</si>
  <si>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</si>
  <si>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</si>
  <si>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</si>
  <si>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</si>
  <si>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</si>
  <si>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</si>
  <si>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</si>
  <si>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</si>
  <si>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</si>
  <si>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</si>
  <si>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</si>
  <si>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</si>
  <si>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</si>
  <si>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</si>
  <si>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</si>
  <si>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</si>
  <si>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</si>
  <si>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</si>
  <si>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</si>
  <si>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</si>
  <si>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</si>
  <si>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</si>
  <si>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</si>
  <si>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</si>
  <si>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</si>
  <si>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</si>
  <si>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</si>
  <si>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</si>
  <si>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</si>
  <si>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</si>
  <si>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</si>
  <si>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</si>
  <si>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</si>
  <si>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</si>
  <si>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</si>
  <si>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</si>
  <si>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</si>
  <si>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</si>
  <si>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</si>
  <si>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</si>
  <si>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</si>
  <si>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</si>
  <si>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</si>
  <si>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</si>
  <si>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</si>
  <si>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</si>
  <si>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</si>
  <si>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</si>
  <si>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</si>
  <si>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</si>
  <si>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</si>
  <si>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</si>
  <si>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</si>
  <si>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</si>
  <si>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</si>
  <si>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</si>
  <si>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</si>
  <si>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</si>
  <si>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</si>
  <si>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</si>
  <si>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</si>
  <si>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</si>
  <si>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</si>
  <si>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</si>
  <si>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</si>
  <si>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</si>
  <si>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</si>
  <si>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</si>
  <si>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</si>
  <si>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</si>
  <si>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</si>
  <si>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</si>
  <si>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</si>
  <si>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</si>
  <si>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</si>
  <si>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</si>
  <si>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</si>
  <si>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</si>
  <si>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</si>
  <si>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</si>
  <si>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</si>
  <si>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</si>
  <si>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</si>
  <si>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</si>
  <si>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</si>
  <si>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</si>
  <si>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</si>
  <si>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</si>
  <si>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</si>
  <si>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</si>
  <si>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</si>
  <si>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</si>
  <si>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</si>
  <si>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</si>
  <si>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</si>
  <si>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</si>
  <si>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</si>
  <si>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</si>
  <si>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</si>
  <si>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</si>
  <si>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</si>
  <si>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</si>
  <si>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</si>
  <si>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</si>
  <si>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</si>
  <si>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</si>
  <si>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</si>
  <si>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</si>
  <si>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</si>
  <si>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</si>
  <si>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</si>
  <si>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</si>
  <si>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</si>
  <si>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</si>
  <si>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</si>
  <si>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</si>
  <si>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</si>
  <si>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</si>
  <si>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</si>
  <si>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</si>
  <si>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</si>
  <si>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</si>
  <si>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</si>
  <si>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</si>
  <si>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</si>
  <si>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</si>
  <si>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</si>
  <si>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</si>
  <si>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</si>
  <si>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</si>
  <si>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</si>
  <si>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</si>
  <si>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</si>
  <si>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</si>
  <si>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</si>
  <si>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</si>
  <si>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</si>
  <si>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</si>
  <si>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</si>
  <si>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</si>
  <si>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</si>
  <si>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</si>
  <si>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</si>
  <si>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</si>
  <si>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</si>
  <si>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</si>
  <si>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</si>
  <si>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</si>
  <si>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</si>
  <si>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</si>
  <si>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</si>
  <si>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</si>
  <si>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</si>
  <si>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</si>
  <si>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</si>
  <si>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</si>
  <si>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</si>
  <si>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</si>
  <si>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</si>
  <si>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</si>
  <si>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</si>
  <si>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</si>
  <si>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</si>
  <si>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</si>
  <si>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</si>
  <si>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</si>
  <si>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</si>
  <si>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</si>
  <si>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</si>
  <si>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</si>
  <si>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</si>
  <si>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</si>
  <si>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</si>
  <si>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</si>
  <si>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</si>
  <si>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</si>
  <si>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</si>
  <si>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</si>
  <si>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</si>
  <si>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</si>
  <si>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</si>
  <si>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</si>
  <si>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</si>
  <si>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</si>
  <si>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</si>
  <si>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</si>
  <si>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</si>
  <si>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</si>
  <si>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</si>
  <si>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</si>
  <si>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</si>
  <si>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</si>
  <si>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</si>
  <si>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</si>
  <si>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</si>
  <si>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</si>
  <si>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</si>
  <si>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</si>
  <si>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</si>
  <si>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</si>
  <si>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</si>
  <si>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</si>
  <si>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</si>
  <si>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</si>
  <si>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</si>
  <si>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</si>
  <si>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</si>
  <si>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</si>
  <si>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</si>
  <si>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</si>
  <si>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</si>
  <si>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</si>
  <si>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</si>
  <si>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</si>
  <si>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</si>
  <si>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</si>
  <si>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</si>
  <si>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</si>
  <si>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</si>
  <si>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</si>
  <si>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</si>
  <si>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</si>
  <si>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</si>
  <si>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</si>
  <si>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</si>
  <si>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</si>
  <si>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</si>
  <si>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</si>
  <si>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</si>
  <si>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</si>
  <si>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</si>
  <si>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</si>
  <si>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</si>
  <si>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</si>
  <si>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</si>
  <si>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</si>
  <si>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</si>
  <si>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</si>
  <si>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</si>
  <si>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</si>
  <si>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</si>
  <si>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</si>
  <si>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</si>
  <si>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</si>
  <si>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</si>
  <si>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</si>
  <si>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</si>
  <si>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</si>
  <si>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</si>
  <si>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</si>
  <si>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</si>
  <si>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</si>
  <si>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</si>
  <si>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</si>
  <si>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</si>
  <si>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</si>
  <si>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</si>
  <si>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</si>
  <si>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</si>
  <si>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</si>
  <si>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</si>
  <si>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</si>
  <si>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</si>
  <si>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</si>
  <si>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</si>
  <si>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</si>
  <si>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</si>
  <si>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</si>
  <si>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</si>
  <si>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</si>
  <si>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</si>
  <si>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</si>
  <si>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</si>
  <si>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</si>
  <si>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</si>
  <si>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</si>
  <si>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</si>
  <si>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</si>
  <si>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</si>
  <si>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</si>
  <si>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</si>
  <si>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</si>
  <si>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</si>
  <si>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</si>
  <si>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</si>
  <si>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</si>
  <si>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</si>
  <si>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</si>
  <si>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</si>
  <si>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</si>
  <si>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</si>
  <si>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</si>
  <si>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</si>
  <si>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</si>
  <si>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</si>
  <si>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</si>
  <si>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</si>
  <si>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</si>
  <si>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</si>
  <si>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</si>
  <si>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</si>
  <si>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</si>
  <si>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</si>
  <si>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</si>
  <si>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</si>
  <si>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</si>
  <si>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</si>
  <si>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</si>
  <si>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</si>
  <si>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</si>
  <si>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</si>
  <si>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</si>
  <si>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</si>
  <si>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</si>
  <si>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</si>
  <si>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</si>
  <si>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</si>
  <si>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</si>
  <si>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</si>
  <si>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</si>
  <si>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</si>
  <si>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</si>
  <si>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</si>
  <si>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</si>
  <si>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</si>
  <si>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</si>
  <si>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</si>
  <si>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</si>
  <si>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</si>
  <si>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</si>
  <si>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</si>
  <si>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</si>
  <si>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</si>
  <si>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</si>
  <si>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</si>
  <si>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</si>
  <si>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</si>
  <si>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</si>
  <si>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</si>
  <si>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</si>
  <si>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</si>
  <si>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</si>
  <si>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</si>
  <si>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</si>
  <si>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</si>
  <si>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</si>
  <si>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</si>
  <si>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</si>
  <si>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</si>
  <si>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</si>
  <si>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</si>
  <si>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</si>
  <si>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</si>
  <si>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</si>
  <si>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</si>
  <si>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</si>
  <si>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</si>
  <si>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</si>
  <si>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</si>
  <si>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</si>
  <si>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</si>
  <si>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</si>
  <si>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</si>
  <si>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</si>
  <si>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</si>
  <si>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</si>
  <si>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</si>
  <si>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</si>
  <si>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</si>
  <si>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</si>
  <si>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</si>
  <si>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</si>
  <si>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</si>
  <si>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</si>
  <si>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</si>
  <si>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</si>
  <si>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</si>
  <si>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</si>
  <si>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</si>
  <si>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</si>
  <si>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</si>
  <si>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</si>
  <si>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</si>
  <si>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</si>
  <si>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</si>
  <si>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</si>
  <si>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</si>
  <si>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</si>
  <si>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</si>
  <si>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</si>
  <si>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</si>
  <si>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</si>
  <si>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</si>
  <si>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</si>
  <si>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</si>
  <si>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</si>
  <si>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</si>
  <si>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</si>
  <si>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</si>
  <si>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</si>
  <si>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</si>
  <si>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</si>
  <si>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</si>
  <si>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</si>
  <si>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</si>
  <si>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</si>
  <si>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</si>
  <si>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</si>
  <si>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</si>
  <si>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</si>
  <si>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</si>
  <si>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</si>
  <si>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</si>
  <si>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</si>
  <si>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</si>
  <si>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</si>
  <si>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</si>
  <si>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</si>
  <si>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</si>
  <si>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</si>
  <si>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</si>
  <si>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</si>
  <si>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</si>
  <si>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</si>
  <si>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</si>
  <si>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</si>
  <si>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</si>
  <si>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</si>
  <si>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</si>
  <si>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</si>
  <si>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</si>
  <si>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</si>
  <si>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</si>
  <si>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</si>
  <si>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</si>
  <si>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</si>
  <si>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</si>
  <si>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</si>
  <si>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</si>
  <si>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</si>
  <si>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</si>
  <si>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</si>
  <si>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</si>
  <si>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</si>
  <si>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</si>
  <si>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</si>
  <si>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</si>
  <si>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</si>
  <si>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</si>
  <si>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</si>
  <si>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</si>
  <si>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</si>
  <si>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</si>
  <si>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</si>
  <si>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</si>
  <si>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</si>
  <si>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</si>
  <si>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</si>
  <si>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</si>
  <si>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</si>
  <si>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</si>
  <si>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</si>
  <si>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</si>
  <si>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</si>
  <si>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</si>
  <si>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</si>
  <si>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</si>
  <si>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</si>
  <si>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</si>
  <si>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</si>
  <si>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</si>
  <si>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</si>
  <si>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</si>
  <si>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</si>
  <si>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</si>
  <si>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</si>
  <si>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</si>
  <si>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</si>
  <si>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</si>
  <si>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</si>
  <si>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</si>
  <si>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</si>
  <si>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</si>
  <si>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</si>
  <si>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</si>
  <si>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</si>
  <si>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</si>
  <si>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</si>
  <si>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</si>
  <si>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</si>
  <si>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</si>
  <si>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</si>
  <si>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</si>
  <si>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</si>
  <si>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</si>
  <si>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</si>
  <si>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</si>
  <si>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</si>
  <si>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</si>
  <si>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</si>
  <si>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</si>
  <si>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</si>
  <si>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</si>
  <si>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</si>
  <si>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</si>
  <si>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</si>
  <si>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</si>
  <si>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</si>
  <si>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</si>
  <si>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</si>
  <si>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</si>
  <si>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</si>
  <si>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</si>
  <si>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</si>
  <si>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</si>
  <si>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</si>
  <si>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</si>
  <si>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</si>
  <si>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</si>
  <si>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</si>
  <si>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</si>
  <si>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</si>
  <si>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</si>
  <si>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</si>
  <si>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</si>
  <si>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</si>
  <si>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</si>
  <si>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</si>
  <si>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</si>
  <si>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</si>
  <si>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</si>
  <si>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</si>
  <si>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</si>
  <si>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</si>
  <si>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</si>
  <si>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</si>
  <si>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</si>
  <si>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</si>
  <si>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</si>
  <si>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</si>
  <si>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</si>
  <si>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</si>
  <si>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</si>
  <si>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</si>
  <si>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</si>
  <si>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</si>
  <si>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</si>
  <si>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</si>
  <si>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</si>
  <si>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</si>
  <si>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</si>
  <si>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</si>
  <si>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</si>
  <si>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</si>
  <si>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</si>
  <si>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</si>
  <si>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</si>
  <si>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</si>
  <si>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</si>
  <si>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</si>
  <si>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</si>
  <si>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</si>
  <si>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</si>
  <si>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</si>
  <si>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</si>
  <si>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</si>
  <si>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</si>
  <si>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</si>
  <si>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</si>
  <si>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</si>
  <si>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</si>
  <si>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</si>
  <si>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</si>
  <si>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</si>
  <si>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</si>
  <si>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</si>
  <si>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</si>
  <si>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</si>
  <si>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</si>
  <si>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</si>
  <si>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</si>
  <si>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</si>
  <si>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</si>
  <si>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</si>
  <si>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</si>
  <si>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</si>
  <si>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</si>
  <si>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</si>
  <si>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</si>
  <si>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</si>
  <si>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</si>
  <si>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</si>
  <si>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</si>
  <si>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</si>
  <si>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</si>
  <si>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</si>
  <si>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</si>
  <si>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</si>
  <si>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</si>
  <si>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</si>
  <si>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</si>
  <si>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</si>
  <si>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</si>
  <si>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</si>
  <si>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</si>
  <si>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</si>
  <si>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</si>
  <si>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</si>
  <si>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</si>
  <si>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</si>
  <si>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</si>
  <si>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</si>
  <si>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</si>
  <si>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</si>
  <si>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</si>
  <si>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</si>
  <si>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</si>
  <si>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</si>
  <si>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</si>
  <si>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</si>
  <si>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</si>
  <si>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</si>
  <si>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</si>
  <si>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</si>
  <si>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</si>
  <si>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</si>
  <si>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</si>
  <si>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</si>
  <si>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</si>
  <si>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</si>
  <si>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</si>
  <si>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</si>
  <si>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</si>
  <si>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</si>
  <si>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</si>
  <si>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</si>
  <si>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</si>
  <si>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</si>
  <si>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</si>
  <si>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</si>
  <si>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</si>
  <si>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</si>
  <si>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</si>
  <si>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</si>
  <si>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</si>
  <si>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</si>
  <si>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</si>
  <si>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</si>
  <si>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</si>
  <si>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</si>
  <si>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</si>
  <si>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</si>
  <si>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</si>
  <si>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</si>
  <si>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</si>
  <si>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</si>
  <si>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</si>
  <si>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</si>
  <si>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</si>
  <si>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</si>
  <si>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</si>
  <si>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</si>
  <si>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</si>
  <si>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</si>
  <si>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</si>
  <si>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</si>
  <si>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</si>
  <si>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</si>
  <si>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</si>
  <si>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</si>
  <si>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</si>
  <si>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</si>
  <si>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</si>
  <si>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</si>
  <si>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</si>
  <si>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</si>
  <si>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</si>
  <si>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</si>
  <si>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</si>
  <si>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</si>
  <si>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</si>
  <si>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</si>
  <si>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</si>
  <si>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</si>
  <si>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</si>
  <si>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</si>
  <si>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</si>
  <si>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</si>
  <si>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</si>
  <si>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</si>
  <si>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</si>
  <si>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</si>
  <si>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</si>
  <si>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</si>
  <si>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</si>
  <si>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</si>
  <si>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</si>
  <si>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</si>
  <si>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</si>
  <si>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</si>
  <si>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</si>
  <si>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</si>
  <si>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</si>
  <si>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</si>
  <si>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</si>
  <si>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</si>
  <si>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</si>
  <si>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</si>
  <si>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</si>
  <si>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</si>
  <si>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</si>
  <si>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</si>
  <si>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</si>
  <si>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</si>
  <si>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</si>
  <si>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</si>
  <si>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</si>
  <si>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</si>
  <si>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</si>
  <si>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</si>
  <si>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</si>
  <si>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</si>
  <si>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</si>
  <si>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</si>
  <si>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</si>
  <si>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</si>
  <si>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</si>
  <si>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</si>
  <si>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</si>
  <si>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</si>
  <si>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</si>
  <si>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</si>
  <si>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</si>
  <si>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</si>
  <si>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</si>
  <si>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</si>
  <si>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</si>
  <si>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</si>
  <si>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</si>
  <si>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</si>
  <si>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</si>
  <si>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</si>
  <si>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</si>
  <si>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</si>
  <si>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</si>
  <si>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</si>
  <si>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</si>
  <si>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</si>
  <si>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</si>
  <si>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</si>
  <si>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</si>
  <si>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</si>
  <si>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</si>
  <si>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</si>
  <si>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</si>
  <si>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</si>
  <si>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</si>
  <si>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</si>
  <si>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</si>
  <si>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</si>
  <si>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</si>
  <si>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</si>
  <si>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</si>
  <si>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</si>
  <si>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</si>
  <si>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</si>
  <si>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</si>
  <si>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</si>
  <si>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</si>
  <si>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</si>
  <si>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</si>
  <si>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</si>
  <si>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</si>
  <si>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</si>
  <si>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</si>
  <si>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</si>
  <si>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</si>
  <si>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</si>
  <si>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</si>
  <si>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</si>
  <si>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</si>
  <si>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</si>
  <si>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</si>
  <si>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</si>
  <si>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</si>
  <si>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</si>
  <si>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</si>
  <si>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</si>
  <si>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</si>
  <si>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</si>
  <si>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</si>
  <si>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</si>
  <si>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</si>
  <si>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</si>
  <si>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</si>
  <si>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</si>
  <si>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</si>
  <si>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</si>
  <si>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</si>
  <si>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</si>
  <si>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</si>
  <si>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</si>
  <si>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</si>
  <si>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</si>
  <si>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</si>
  <si>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</si>
  <si>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</si>
  <si>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</si>
  <si>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</si>
  <si>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</si>
  <si>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</si>
  <si>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</si>
  <si>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</si>
  <si>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</si>
  <si>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</si>
  <si>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</si>
  <si>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</si>
  <si>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</si>
  <si>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</si>
  <si>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</si>
  <si>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</si>
  <si>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</si>
  <si>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</si>
  <si>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</si>
  <si>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</si>
  <si>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</si>
  <si>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</si>
  <si>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</si>
  <si>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</si>
  <si>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</si>
  <si>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</si>
  <si>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</si>
  <si>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</si>
  <si>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</si>
  <si>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</si>
  <si>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</si>
  <si>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</si>
  <si>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</si>
  <si>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</si>
  <si>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</si>
  <si>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</si>
  <si>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</si>
  <si>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</si>
  <si>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</si>
  <si>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</si>
  <si>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</si>
  <si>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</si>
  <si>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</si>
  <si>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</si>
  <si>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</si>
  <si>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</si>
  <si>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</si>
  <si>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</si>
  <si>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</si>
  <si>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</si>
  <si>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</si>
  <si>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</si>
  <si>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</si>
  <si>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</si>
  <si>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</si>
  <si>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</si>
  <si>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</si>
  <si>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</si>
  <si>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</si>
  <si>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</si>
  <si>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</si>
  <si>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</si>
  <si>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</si>
  <si>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</si>
  <si>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</si>
  <si>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</si>
  <si>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</si>
  <si>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</si>
  <si>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</si>
  <si>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</si>
  <si>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</si>
  <si>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</si>
  <si>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</si>
  <si>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</si>
  <si>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</si>
  <si>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</si>
  <si>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</si>
  <si>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</si>
  <si>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</si>
  <si>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</si>
  <si>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</si>
  <si>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</si>
  <si>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</si>
  <si>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</si>
  <si>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</si>
  <si>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</si>
  <si>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</si>
  <si>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</si>
  <si>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</si>
  <si>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</si>
  <si>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</si>
  <si>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</si>
  <si>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</si>
  <si>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</si>
  <si>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</si>
  <si>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</si>
  <si>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</si>
  <si>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</si>
  <si>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</si>
  <si>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</si>
  <si>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</si>
  <si>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</si>
  <si>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</si>
  <si>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</si>
  <si>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</si>
  <si>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</si>
  <si>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</si>
  <si>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</si>
  <si>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</si>
  <si>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</si>
  <si>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</si>
  <si>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</si>
  <si>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</si>
  <si>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</si>
  <si>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</si>
  <si>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</si>
  <si>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</si>
  <si>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</si>
  <si>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</si>
  <si>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</si>
  <si>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</si>
  <si>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</si>
  <si>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</si>
  <si>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</si>
  <si>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</si>
  <si>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</si>
  <si>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</si>
  <si>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</si>
  <si>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</si>
  <si>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</si>
  <si>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</si>
  <si>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</si>
  <si>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</si>
  <si>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</si>
  <si>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</si>
  <si>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</si>
  <si>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</si>
  <si>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</si>
  <si>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</si>
  <si>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</si>
  <si>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</si>
  <si>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</si>
  <si>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</si>
  <si>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</si>
  <si>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</si>
  <si>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</si>
  <si>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</si>
  <si>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</si>
  <si>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</si>
  <si>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</si>
  <si>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</si>
  <si>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</si>
  <si>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</si>
  <si>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</si>
  <si>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</si>
  <si>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</si>
  <si>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</si>
  <si>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</si>
  <si>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</si>
  <si>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</si>
  <si>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</si>
  <si>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</si>
  <si>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</si>
  <si>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</si>
  <si>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</si>
  <si>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</si>
  <si>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</si>
  <si>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</si>
  <si>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</si>
  <si>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</si>
  <si>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</si>
  <si>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</si>
  <si>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</si>
  <si>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</si>
  <si>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</si>
  <si>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</si>
  <si>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</si>
  <si>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</si>
  <si>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</si>
  <si>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</si>
  <si>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</si>
  <si>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</si>
  <si>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</si>
  <si>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</si>
  <si>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</si>
  <si>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</si>
  <si>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</si>
  <si>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</si>
  <si>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</si>
  <si>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</si>
  <si>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</si>
  <si>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</si>
  <si>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</si>
  <si>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</si>
  <si>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</si>
  <si>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</si>
  <si>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</si>
  <si>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</si>
  <si>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</si>
  <si>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</si>
  <si>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</si>
  <si>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</si>
  <si>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</si>
  <si>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</si>
  <si>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</si>
  <si>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</si>
  <si>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</si>
  <si>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</si>
  <si>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</si>
  <si>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</si>
  <si>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</si>
  <si>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</si>
  <si>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</si>
  <si>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</si>
  <si>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</si>
  <si>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</si>
  <si>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</si>
  <si>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</si>
  <si>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</si>
  <si>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</si>
  <si>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</si>
  <si>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</si>
  <si>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</si>
  <si>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</si>
  <si>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</si>
  <si>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</si>
  <si>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</si>
  <si>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</si>
  <si>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</si>
  <si>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</si>
  <si>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</si>
  <si>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</si>
  <si>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</si>
  <si>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</si>
  <si>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</si>
  <si>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</si>
  <si>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</si>
  <si>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</si>
  <si>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</si>
  <si>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</si>
  <si>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</si>
  <si>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</si>
  <si>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</si>
  <si>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</si>
  <si>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</si>
  <si>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</si>
  <si>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</si>
  <si>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</si>
  <si>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</si>
  <si>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</si>
  <si>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</si>
  <si>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</si>
  <si>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</si>
  <si>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</si>
  <si>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</si>
  <si>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</si>
  <si>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</si>
  <si>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</si>
  <si>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</si>
  <si>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</si>
  <si>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</si>
  <si>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</si>
  <si>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</si>
  <si>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</si>
  <si>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</si>
  <si>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</si>
  <si>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</si>
  <si>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</si>
  <si>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</si>
  <si>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</si>
  <si>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</si>
  <si>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</si>
  <si>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</si>
  <si>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</si>
  <si>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</si>
  <si>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</si>
  <si>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</si>
  <si>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</si>
  <si>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</si>
  <si>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</si>
  <si>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</si>
  <si>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</si>
  <si>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</si>
  <si>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</si>
  <si>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</si>
  <si>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</si>
  <si>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</si>
  <si>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</si>
  <si>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</si>
  <si>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</si>
  <si>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</si>
  <si>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</si>
  <si>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</si>
  <si>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</si>
  <si>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</si>
  <si>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</si>
  <si>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</si>
  <si>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</si>
  <si>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</si>
  <si>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</si>
  <si>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</si>
  <si>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</si>
  <si>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</si>
  <si>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</si>
  <si>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</si>
  <si>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</si>
  <si>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</si>
  <si>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</si>
  <si>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</si>
  <si>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</si>
  <si>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</si>
  <si>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</si>
  <si>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</si>
  <si>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</si>
  <si>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</si>
  <si>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</si>
  <si>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</si>
  <si>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</si>
  <si>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</si>
  <si>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</si>
  <si>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</si>
  <si>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</si>
  <si>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</si>
  <si>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</si>
  <si>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</si>
  <si>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</si>
  <si>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</si>
  <si>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</si>
  <si>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</si>
  <si>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</si>
  <si>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</si>
  <si>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</si>
  <si>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</si>
  <si>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</si>
  <si>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</si>
  <si>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</si>
  <si>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</si>
  <si>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</si>
  <si>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</si>
  <si>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</si>
  <si>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</si>
  <si>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</si>
  <si>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</si>
  <si>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</si>
  <si>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</si>
  <si>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</si>
  <si>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</si>
  <si>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</si>
  <si>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</si>
  <si>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</si>
  <si>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</si>
  <si>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</si>
  <si>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</si>
  <si>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</si>
  <si>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</si>
  <si>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</si>
  <si>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</si>
  <si>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</si>
  <si>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</si>
  <si>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</si>
  <si>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</si>
  <si>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</si>
  <si>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</si>
  <si>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</si>
  <si>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</si>
  <si>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</si>
  <si>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</si>
  <si>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</si>
  <si>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</si>
  <si>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</si>
  <si>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</si>
  <si>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</si>
  <si>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</si>
  <si>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</si>
  <si>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</si>
  <si>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</si>
  <si>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</si>
  <si>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</si>
  <si>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</si>
  <si>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</si>
  <si>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</si>
  <si>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</si>
  <si>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</si>
  <si>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</si>
  <si>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</si>
  <si>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</si>
  <si>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</si>
  <si>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</si>
  <si>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</si>
  <si>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</si>
  <si>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</si>
  <si>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</si>
  <si>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</si>
  <si>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</si>
  <si>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</si>
  <si>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</si>
  <si>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</si>
  <si>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</si>
  <si>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</si>
  <si>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</si>
  <si>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</si>
  <si>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</si>
  <si>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</si>
  <si>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</si>
  <si>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</si>
  <si>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</si>
  <si>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</si>
  <si>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</si>
  <si>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</si>
  <si>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</si>
  <si>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</si>
  <si>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</si>
  <si>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</si>
  <si>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</si>
  <si>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</si>
  <si>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</si>
  <si>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</si>
  <si>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</si>
  <si>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</si>
  <si>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</si>
  <si>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</si>
  <si>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</si>
  <si>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</si>
  <si>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</si>
  <si>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</si>
  <si>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</si>
  <si>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</si>
  <si>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</si>
  <si>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</si>
  <si>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</si>
  <si>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</si>
  <si>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</si>
  <si>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</si>
  <si>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</si>
  <si>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</si>
  <si>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</si>
  <si>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</si>
  <si>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</si>
  <si>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</si>
  <si>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</si>
  <si>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</si>
  <si>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</si>
  <si>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</si>
  <si>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</si>
  <si>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</si>
  <si>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</si>
  <si>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</si>
  <si>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</si>
  <si>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</si>
  <si>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</si>
  <si>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</si>
  <si>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</si>
  <si>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</si>
  <si>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</si>
  <si>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</si>
  <si>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</si>
  <si>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</si>
  <si>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</si>
  <si>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</si>
  <si>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</si>
  <si>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</si>
  <si>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</si>
  <si>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</si>
  <si>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</si>
  <si>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</si>
  <si>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</si>
  <si>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</si>
  <si>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</si>
  <si>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</si>
  <si>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</si>
  <si>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</si>
  <si>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</si>
  <si>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</si>
  <si>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</si>
  <si>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</si>
  <si>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</si>
  <si>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</si>
  <si>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</si>
  <si>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</si>
  <si>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</si>
  <si>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</si>
  <si>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</si>
  <si>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</si>
  <si>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</si>
  <si>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</si>
  <si>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</si>
  <si>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</si>
  <si>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</si>
  <si>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</si>
  <si>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</si>
  <si>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</si>
  <si>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</si>
  <si>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</si>
  <si>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</si>
  <si>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</si>
  <si>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</si>
  <si>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</si>
  <si>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</si>
  <si>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</si>
  <si>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</si>
  <si>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</si>
  <si>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</si>
  <si>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</si>
  <si>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</si>
  <si>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</si>
  <si>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</si>
  <si>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</si>
  <si>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</si>
  <si>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</si>
  <si>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</si>
  <si>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</si>
  <si>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</si>
  <si>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</si>
  <si>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</si>
  <si>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</si>
  <si>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</si>
  <si>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</si>
  <si>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</si>
  <si>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</si>
  <si>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</si>
  <si>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</si>
  <si>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</si>
  <si>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</si>
  <si>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</si>
  <si>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</si>
  <si>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</si>
  <si>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</si>
  <si>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</si>
  <si>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</si>
  <si>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</si>
  <si>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</si>
  <si>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</si>
  <si>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</si>
  <si>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</si>
  <si>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</si>
  <si>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</si>
  <si>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</si>
  <si>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</si>
  <si>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</si>
  <si>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</si>
  <si>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</si>
  <si>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</si>
  <si>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</si>
  <si>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</si>
  <si>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</si>
  <si>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</si>
  <si>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</si>
  <si>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</si>
  <si>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</si>
  <si>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</si>
  <si>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</si>
  <si>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</si>
  <si>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</si>
  <si>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</si>
  <si>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</si>
  <si>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</si>
  <si>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</si>
  <si>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</si>
  <si>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</si>
  <si>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</si>
  <si>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</si>
  <si>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</si>
  <si>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</si>
  <si>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</si>
  <si>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</si>
  <si>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</si>
  <si>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</si>
  <si>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</si>
  <si>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</si>
  <si>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</si>
  <si>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</si>
  <si>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</si>
  <si>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</si>
  <si>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</si>
  <si>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</si>
  <si>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</si>
  <si>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</si>
  <si>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</si>
  <si>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</si>
  <si>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</si>
  <si>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</si>
  <si>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</si>
  <si>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</si>
  <si>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</si>
  <si>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</si>
  <si>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</si>
  <si>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</si>
  <si>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</si>
  <si>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</si>
  <si>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</si>
  <si>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</si>
  <si>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</si>
  <si>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</si>
  <si>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</si>
  <si>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</si>
  <si>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</si>
  <si>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</si>
  <si>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</si>
  <si>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</si>
  <si>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</si>
  <si>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</si>
  <si>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</si>
  <si>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</si>
  <si>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</si>
  <si>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</si>
  <si>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</si>
  <si>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</si>
  <si>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</si>
  <si>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</si>
  <si>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</si>
  <si>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</si>
  <si>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</si>
  <si>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</si>
  <si>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</si>
  <si>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</si>
  <si>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</si>
  <si>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</si>
  <si>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</si>
  <si>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</si>
  <si>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</si>
  <si>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</si>
  <si>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</si>
  <si>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</si>
  <si>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</si>
  <si>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</si>
  <si>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</si>
  <si>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</si>
  <si>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</si>
  <si>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</si>
  <si>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</si>
  <si>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</si>
  <si>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</si>
  <si>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</si>
  <si>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</si>
  <si>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</si>
  <si>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</si>
  <si>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</si>
  <si>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</si>
  <si>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</si>
  <si>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</si>
  <si>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</si>
  <si>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</si>
  <si>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</si>
  <si>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</si>
  <si>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</si>
  <si>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</si>
  <si>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</si>
  <si>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</si>
  <si>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</si>
  <si>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</si>
  <si>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</si>
  <si>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</si>
  <si>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</si>
  <si>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</si>
  <si>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</si>
  <si>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</si>
  <si>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</si>
  <si>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</si>
  <si>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</si>
  <si>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</si>
  <si>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</si>
  <si>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</si>
  <si>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</si>
  <si>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</si>
  <si>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</si>
  <si>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</si>
  <si>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</si>
  <si>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</si>
  <si>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</si>
  <si>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</si>
  <si>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</si>
  <si>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</si>
  <si>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</si>
  <si>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</si>
  <si>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</si>
  <si>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</si>
  <si>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</si>
  <si>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</si>
  <si>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</si>
  <si>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</si>
  <si>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</si>
  <si>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</si>
  <si>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</si>
  <si>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</si>
  <si>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</si>
  <si>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</si>
  <si>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</si>
  <si>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</si>
  <si>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</si>
  <si>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</si>
  <si>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</si>
  <si>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</si>
  <si>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</si>
  <si>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</si>
  <si>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</si>
  <si>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</si>
  <si>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</si>
  <si>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</si>
  <si>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</si>
  <si>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</si>
  <si>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</si>
  <si>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</si>
  <si>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</si>
  <si>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</si>
  <si>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</si>
  <si>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</si>
  <si>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</si>
  <si>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</si>
  <si>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</si>
  <si>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</si>
  <si>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</si>
  <si>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</si>
  <si>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</si>
  <si>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</si>
  <si>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</si>
  <si>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</si>
  <si>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</si>
  <si>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</si>
  <si>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</si>
  <si>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</si>
  <si>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</si>
  <si>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</si>
  <si>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</si>
  <si>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</si>
  <si>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</si>
  <si>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</si>
  <si>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</si>
  <si>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</si>
  <si>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</si>
  <si>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</si>
  <si>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</si>
  <si>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</si>
  <si>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</si>
  <si>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</si>
  <si>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</si>
  <si>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</si>
  <si>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</si>
  <si>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</si>
  <si>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</si>
  <si>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</si>
  <si>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</si>
  <si>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</si>
  <si>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</si>
  <si>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</si>
  <si>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</si>
  <si>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</si>
  <si>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</si>
  <si>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</si>
  <si>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</si>
  <si>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</si>
  <si>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</si>
  <si>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</si>
  <si>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</si>
  <si>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</si>
  <si>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</si>
  <si>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</si>
  <si>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</si>
  <si>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</si>
  <si>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</si>
  <si>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</si>
  <si>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</si>
  <si>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</si>
  <si>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</si>
  <si>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</si>
  <si>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</si>
  <si>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</si>
  <si>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</si>
  <si>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</si>
  <si>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</si>
  <si>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</si>
  <si>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</si>
  <si>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</si>
  <si>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</si>
  <si>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</si>
  <si>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</si>
  <si>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</si>
  <si>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</si>
  <si>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</si>
  <si>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</si>
  <si>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</si>
  <si>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</si>
  <si>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</si>
  <si>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</si>
  <si>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</si>
  <si>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</si>
  <si>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</si>
  <si>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</si>
  <si>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</si>
  <si>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</si>
  <si>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</si>
  <si>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</si>
  <si>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</si>
  <si>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</si>
  <si>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</si>
  <si>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</si>
  <si>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</si>
  <si>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</si>
  <si>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</si>
  <si>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</si>
  <si>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</si>
  <si>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</si>
  <si>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</si>
  <si>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</si>
  <si>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</si>
  <si>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</si>
  <si>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</si>
  <si>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</si>
  <si>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</si>
  <si>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</si>
  <si>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</si>
  <si>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</si>
  <si>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</si>
  <si>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</si>
  <si>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</si>
  <si>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</si>
  <si>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</si>
  <si>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</si>
  <si>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</si>
  <si>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</si>
  <si>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</si>
  <si>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</si>
  <si>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</si>
  <si>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</si>
  <si>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</si>
  <si>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</si>
  <si>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</si>
  <si>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</si>
  <si>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</si>
  <si>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</si>
  <si>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</si>
  <si>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</si>
  <si>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</si>
  <si>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</si>
  <si>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</si>
  <si>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</si>
  <si>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</si>
  <si>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</si>
  <si>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</si>
  <si>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</si>
  <si>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</si>
  <si>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</si>
  <si>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</si>
  <si>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</si>
  <si>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</si>
  <si>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</si>
  <si>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</si>
  <si>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</si>
  <si>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</si>
  <si>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</si>
  <si>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</si>
  <si>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</si>
  <si>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</si>
  <si>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</si>
  <si>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</si>
  <si>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</si>
  <si>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</si>
  <si>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</si>
  <si>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</si>
  <si>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</si>
  <si>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</si>
  <si>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</si>
  <si>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</si>
  <si>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</si>
  <si>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</si>
  <si>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</si>
  <si>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</si>
  <si>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</si>
  <si>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</si>
  <si>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</si>
  <si>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</si>
  <si>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</si>
  <si>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</si>
  <si>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</si>
  <si>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</si>
  <si>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</si>
  <si>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</si>
  <si>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</si>
  <si>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</si>
  <si>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</si>
  <si>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</si>
  <si>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</si>
  <si>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</si>
  <si>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</si>
  <si>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</si>
  <si>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</si>
  <si>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</si>
  <si>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</si>
  <si>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</si>
  <si>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</si>
  <si>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</si>
  <si>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</si>
  <si>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</si>
  <si>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</si>
  <si>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</si>
  <si>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</si>
  <si>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</si>
  <si>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</si>
  <si>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</si>
  <si>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</si>
  <si>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</si>
  <si>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</si>
  <si>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</si>
  <si>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</si>
  <si>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</si>
  <si>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</si>
  <si>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</si>
  <si>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</si>
  <si>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</si>
  <si>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</si>
  <si>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</si>
  <si>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</si>
  <si>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</si>
  <si>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</si>
  <si>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</si>
  <si>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</si>
  <si>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</si>
  <si>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</si>
  <si>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</si>
  <si>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</si>
  <si>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</si>
  <si>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</si>
  <si>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</si>
  <si>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</si>
  <si>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</si>
  <si>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</si>
  <si>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</si>
  <si>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</si>
  <si>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</si>
  <si>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</si>
  <si>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</si>
  <si>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</si>
  <si>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</si>
  <si>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</si>
  <si>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</si>
  <si>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</si>
  <si>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</si>
  <si>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</si>
  <si>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</si>
  <si>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</si>
  <si>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</si>
  <si>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</si>
  <si>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</si>
  <si>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</si>
  <si>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</si>
  <si>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</si>
  <si>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</si>
  <si>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</si>
  <si>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</si>
  <si>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</si>
  <si>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</si>
  <si>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</si>
  <si>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</si>
  <si>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</si>
  <si>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</si>
  <si>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</si>
  <si>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</si>
  <si>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</si>
  <si>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</si>
  <si>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</si>
  <si>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</si>
  <si>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</si>
  <si>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</si>
  <si>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</si>
  <si>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</si>
  <si>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</si>
  <si>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</si>
  <si>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</si>
  <si>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</si>
  <si>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</si>
  <si>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</si>
  <si>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</si>
  <si>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</si>
  <si>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</si>
  <si>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</si>
  <si>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</si>
  <si>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</si>
  <si>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</si>
  <si>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</si>
  <si>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</si>
  <si>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</si>
  <si>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</si>
  <si>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</si>
  <si>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</si>
  <si>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</si>
  <si>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</si>
  <si>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</si>
  <si>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</si>
  <si>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</si>
  <si>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</si>
  <si>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</si>
  <si>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</si>
  <si>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</si>
  <si>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</si>
  <si>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</si>
  <si>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</si>
  <si>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</si>
  <si>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</si>
  <si>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</si>
  <si>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</si>
  <si>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</si>
  <si>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</si>
  <si>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</si>
  <si>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</si>
  <si>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</si>
  <si>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</si>
  <si>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</si>
  <si>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</si>
  <si>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</si>
  <si>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</si>
  <si>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</si>
  <si>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</si>
  <si>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</si>
  <si>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</si>
  <si>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</si>
  <si>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</si>
  <si>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</si>
  <si>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</si>
  <si>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</si>
  <si>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</si>
  <si>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</si>
  <si>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</si>
  <si>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</si>
  <si>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</si>
  <si>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</si>
  <si>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</si>
  <si>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</si>
  <si>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</si>
  <si>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</si>
  <si>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</si>
  <si>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</si>
  <si>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</si>
  <si>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</si>
  <si>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</si>
  <si>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</si>
  <si>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</si>
  <si>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</si>
  <si>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</si>
  <si>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</si>
  <si>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</si>
  <si>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</si>
  <si>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</si>
  <si>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</si>
  <si>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</si>
  <si>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</si>
  <si>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</si>
  <si>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</si>
  <si>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</si>
  <si>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</si>
  <si>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</si>
  <si>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</si>
  <si>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</si>
  <si>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</si>
  <si>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</si>
  <si>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</si>
  <si>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</si>
  <si>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</si>
  <si>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</si>
  <si>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</si>
  <si>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</si>
  <si>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</si>
  <si>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</si>
  <si>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</si>
  <si>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</si>
  <si>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</si>
  <si>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</si>
  <si>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</si>
  <si>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</si>
  <si>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</si>
  <si>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</si>
  <si>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</si>
  <si>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</si>
  <si>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</si>
  <si>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</si>
  <si>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</si>
  <si>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</si>
  <si>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</si>
  <si>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</si>
  <si>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</si>
  <si>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</si>
  <si>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</si>
  <si>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</si>
  <si>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</si>
  <si>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</si>
  <si>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</si>
  <si>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</si>
  <si>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</si>
  <si>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</si>
  <si>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</si>
  <si>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</si>
  <si>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</si>
  <si>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</si>
  <si>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</si>
  <si>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</si>
  <si>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</si>
  <si>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</si>
  <si>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</si>
  <si>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</si>
  <si>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</si>
  <si>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</si>
  <si>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</si>
  <si>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</si>
  <si>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</si>
  <si>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</si>
  <si>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</si>
  <si>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</si>
  <si>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</si>
  <si>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</si>
  <si>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</si>
  <si>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</si>
  <si>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</si>
  <si>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</si>
  <si>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</si>
  <si>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</si>
  <si>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</si>
  <si>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</si>
  <si>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</si>
  <si>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</si>
  <si>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</si>
  <si>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</si>
  <si>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</si>
  <si>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</si>
  <si>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</si>
  <si>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</si>
  <si>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</si>
  <si>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</si>
  <si>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</si>
  <si>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</si>
  <si>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</si>
  <si>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</si>
  <si>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</si>
  <si>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</si>
  <si>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</si>
  <si>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</si>
  <si>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</si>
  <si>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</si>
  <si>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</si>
  <si>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</si>
  <si>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</si>
  <si>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</si>
  <si>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</si>
  <si>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</si>
  <si>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</si>
  <si>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</si>
  <si>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</si>
  <si>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</si>
  <si>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</si>
  <si>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</si>
  <si>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</si>
  <si>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</si>
  <si>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</si>
  <si>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</si>
  <si>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</si>
  <si>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</si>
  <si>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</si>
  <si>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</si>
  <si>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</si>
  <si>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</si>
  <si>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</si>
  <si>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</si>
  <si>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</si>
  <si>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</si>
  <si>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</si>
  <si>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</si>
  <si>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</si>
  <si>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</si>
  <si>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</si>
  <si>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</si>
  <si>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</si>
  <si>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</si>
  <si>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</si>
  <si>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</si>
  <si>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</si>
  <si>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</si>
  <si>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</si>
  <si>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</si>
  <si>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</si>
  <si>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</si>
  <si>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</si>
  <si>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</si>
  <si>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</si>
  <si>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</si>
  <si>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</si>
  <si>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</si>
  <si>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</si>
  <si>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</si>
  <si>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</si>
  <si>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</si>
  <si>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</si>
  <si>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</si>
  <si>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</si>
  <si>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</si>
  <si>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</si>
  <si>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</si>
  <si>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</si>
  <si>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</si>
  <si>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</si>
  <si>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</si>
  <si>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</si>
  <si>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</si>
  <si>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</si>
  <si>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</si>
  <si>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</si>
  <si>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</si>
  <si>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</si>
  <si>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</si>
  <si>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</si>
  <si>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</si>
  <si>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</si>
  <si>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</si>
  <si>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</si>
  <si>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</si>
  <si>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</si>
  <si>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</si>
  <si>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</si>
  <si>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</si>
  <si>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</si>
  <si>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</si>
  <si>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</si>
  <si>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</si>
  <si>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</si>
  <si>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</si>
  <si>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</si>
  <si>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</si>
  <si>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</si>
  <si>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</si>
  <si>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</si>
  <si>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</si>
  <si>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</si>
  <si>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</si>
  <si>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</si>
  <si>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</si>
  <si>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</si>
  <si>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</si>
  <si>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</si>
  <si>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</si>
  <si>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</si>
  <si>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</si>
  <si>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</si>
  <si>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</si>
  <si>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</si>
  <si>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</si>
  <si>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</si>
  <si>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</si>
  <si>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</si>
  <si>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</si>
  <si>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</si>
  <si>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</si>
  <si>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</si>
  <si>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</si>
  <si>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</si>
  <si>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</si>
  <si>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</si>
  <si>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</si>
  <si>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</si>
  <si>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</si>
  <si>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</si>
  <si>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</si>
  <si>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</si>
  <si>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</si>
  <si>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</si>
  <si>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</si>
  <si>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</si>
  <si>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</si>
  <si>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</si>
  <si>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</si>
  <si>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</si>
  <si>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</si>
  <si>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</si>
  <si>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</si>
  <si>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</si>
  <si>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</si>
  <si>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</si>
  <si>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</si>
  <si>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</si>
  <si>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</si>
  <si>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</si>
  <si>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</si>
  <si>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</si>
  <si>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</si>
  <si>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</si>
  <si>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</si>
  <si>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</si>
  <si>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</si>
  <si>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</si>
  <si>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</si>
  <si>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</si>
  <si>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</si>
  <si>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</si>
  <si>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</si>
  <si>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</si>
  <si>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</si>
  <si>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</si>
  <si>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</si>
  <si>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</si>
  <si>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</si>
  <si>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</si>
  <si>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</si>
  <si>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</si>
  <si>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</si>
  <si>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</si>
  <si>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</si>
  <si>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</si>
  <si>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</si>
  <si>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</si>
  <si>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</si>
  <si>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</si>
  <si>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</si>
  <si>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</si>
  <si>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</si>
  <si>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</si>
  <si>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</si>
  <si>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</si>
  <si>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</si>
  <si>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</si>
  <si>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</si>
  <si>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</si>
  <si>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</si>
  <si>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</si>
  <si>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</si>
  <si>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</si>
  <si>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</si>
  <si>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</si>
  <si>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</si>
  <si>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</si>
  <si>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</si>
  <si>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</si>
  <si>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</si>
  <si>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</si>
  <si>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</si>
  <si>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</si>
  <si>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</si>
  <si>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</si>
  <si>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</si>
  <si>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</si>
  <si>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</si>
  <si>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</si>
  <si>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</si>
  <si>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</si>
  <si>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</si>
  <si>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</si>
  <si>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</si>
  <si>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</si>
  <si>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</si>
  <si>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</si>
  <si>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</si>
  <si>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</si>
  <si>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</si>
  <si>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</si>
  <si>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</si>
  <si>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</si>
  <si>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</si>
  <si>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</si>
  <si>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</si>
  <si>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</si>
  <si>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</si>
  <si>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</si>
  <si>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</si>
  <si>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</si>
  <si>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</si>
  <si>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</si>
  <si>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</si>
  <si>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</si>
  <si>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</si>
  <si>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</si>
  <si>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</si>
  <si>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</si>
  <si>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</si>
  <si>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</si>
  <si>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</si>
  <si>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</si>
  <si>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</si>
  <si>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</si>
  <si>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</si>
  <si>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</si>
  <si>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</si>
  <si>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</si>
  <si>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</si>
  <si>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</si>
  <si>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</si>
  <si>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</si>
  <si>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</si>
  <si>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</si>
  <si>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</si>
  <si>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</si>
  <si>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</si>
  <si>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</si>
  <si>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</si>
  <si>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</si>
  <si>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</si>
  <si>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</si>
  <si>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</si>
  <si>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</si>
  <si>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</si>
  <si>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</si>
  <si>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</si>
  <si>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</si>
  <si>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</si>
  <si>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</si>
  <si>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</si>
  <si>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</si>
  <si>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</si>
  <si>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</si>
  <si>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</si>
  <si>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</si>
  <si>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</si>
  <si>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</si>
  <si>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</si>
  <si>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</si>
  <si>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</si>
  <si>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</si>
  <si>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</si>
  <si>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</si>
  <si>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</si>
  <si>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</si>
  <si>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</si>
  <si>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</si>
  <si>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</si>
  <si>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</si>
  <si>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</si>
  <si>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</si>
  <si>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</si>
  <si>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</si>
  <si>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</si>
  <si>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</si>
  <si>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</si>
  <si>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</si>
  <si>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</si>
  <si>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</si>
  <si>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</si>
  <si>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</si>
  <si>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</si>
  <si>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</si>
  <si>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</si>
  <si>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</si>
  <si>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</si>
  <si>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</si>
  <si>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</si>
  <si>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</si>
  <si>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</si>
  <si>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</si>
  <si>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</si>
  <si>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</si>
  <si>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</si>
  <si>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</si>
  <si>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</si>
  <si>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</si>
  <si>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</si>
  <si>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</si>
  <si>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</si>
  <si>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</si>
  <si>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</si>
  <si>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</si>
  <si>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</si>
  <si>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</si>
  <si>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</si>
  <si>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</si>
  <si>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</si>
  <si>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</si>
  <si>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</si>
  <si>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</si>
  <si>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</si>
  <si>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</si>
  <si>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</si>
  <si>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</si>
  <si>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</si>
  <si>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</si>
  <si>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</si>
  <si>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</si>
  <si>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</si>
  <si>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</si>
  <si>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</si>
  <si>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</si>
  <si>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</si>
  <si>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</si>
  <si>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</si>
  <si>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</si>
  <si>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</si>
  <si>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</si>
  <si>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</si>
  <si>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</si>
  <si>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</si>
  <si>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</si>
  <si>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</si>
  <si>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</si>
  <si>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</si>
  <si>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</si>
  <si>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</si>
  <si>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</si>
  <si>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</si>
  <si>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</si>
  <si>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</si>
  <si>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</si>
  <si>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</si>
  <si>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</si>
  <si>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</si>
  <si>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</si>
  <si>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</si>
  <si>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</si>
  <si>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</si>
  <si>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</si>
  <si>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</si>
  <si>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</si>
  <si>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</si>
  <si>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</si>
  <si>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</si>
  <si>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</si>
  <si>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</si>
  <si>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</si>
  <si>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</si>
  <si>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</si>
  <si>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</si>
  <si>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</si>
  <si>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</si>
  <si>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</si>
  <si>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</si>
  <si>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</si>
  <si>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</si>
  <si>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</si>
  <si>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</si>
  <si>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</si>
  <si>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</si>
  <si>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</si>
  <si>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</si>
  <si>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</si>
  <si>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</si>
  <si>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</si>
  <si>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</si>
  <si>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</si>
  <si>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</si>
  <si>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</si>
  <si>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</si>
  <si>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</si>
  <si>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</si>
  <si>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</si>
  <si>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</si>
  <si>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</si>
  <si>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</si>
  <si>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</si>
  <si>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</si>
  <si>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</si>
  <si>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</si>
  <si>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</si>
  <si>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</si>
  <si>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</si>
  <si>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</si>
  <si>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</si>
  <si>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</si>
  <si>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</si>
  <si>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</si>
  <si>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</si>
  <si>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</si>
  <si>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</si>
  <si>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</si>
  <si>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</si>
  <si>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</si>
  <si>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</si>
  <si>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</si>
  <si>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</si>
  <si>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</si>
  <si>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</si>
  <si>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</si>
  <si>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</si>
  <si>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</si>
  <si>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</si>
  <si>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</si>
  <si>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</si>
  <si>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</si>
  <si>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</si>
  <si>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</si>
  <si>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</si>
  <si>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</si>
  <si>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</si>
  <si>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</si>
  <si>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</si>
  <si>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</si>
  <si>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</si>
  <si>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</si>
  <si>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</si>
  <si>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</si>
  <si>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</si>
  <si>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</si>
  <si>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</si>
  <si>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</si>
  <si>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</si>
  <si>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</si>
  <si>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</si>
  <si>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</si>
  <si>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</si>
  <si>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</si>
  <si>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</si>
  <si>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</si>
  <si>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</si>
  <si>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</si>
  <si>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</si>
  <si>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</si>
  <si>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</si>
  <si>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</si>
  <si>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</si>
  <si>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</si>
  <si>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</si>
  <si>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</si>
  <si>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</si>
  <si>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</si>
  <si>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</si>
  <si>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</si>
  <si>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</si>
  <si>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</si>
  <si>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</si>
  <si>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</si>
  <si>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</si>
  <si>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</si>
  <si>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</si>
  <si>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</si>
  <si>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</si>
  <si>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</si>
  <si>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</si>
  <si>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</si>
  <si>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</si>
  <si>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</si>
  <si>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</si>
  <si>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</si>
  <si>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</si>
  <si>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</si>
  <si>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</si>
  <si>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</si>
  <si>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</si>
  <si>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</si>
  <si>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</si>
  <si>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</si>
  <si>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</si>
  <si>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</si>
  <si>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</si>
  <si>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</si>
  <si>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</si>
  <si>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</si>
  <si>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</si>
  <si>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</si>
  <si>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</si>
  <si>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</si>
  <si>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</si>
  <si>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</si>
  <si>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</si>
  <si>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</si>
  <si>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</si>
  <si>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</si>
  <si>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</si>
  <si>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</si>
  <si>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</si>
  <si>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</si>
  <si>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</si>
  <si>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</si>
  <si>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</si>
  <si>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</si>
  <si>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</si>
  <si>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</si>
  <si>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</si>
  <si>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</si>
  <si>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</si>
  <si>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</si>
  <si>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</si>
  <si>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</si>
  <si>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</si>
  <si>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</si>
  <si>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</si>
  <si>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</si>
  <si>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</si>
  <si>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</si>
  <si>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</si>
  <si>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</si>
  <si>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</si>
  <si>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</si>
  <si>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</si>
  <si>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</si>
  <si>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</si>
  <si>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</si>
  <si>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</si>
  <si>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</si>
  <si>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</si>
  <si>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</si>
  <si>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</si>
  <si>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</si>
  <si>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</si>
  <si>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</si>
  <si>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</si>
  <si>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</si>
  <si>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</si>
  <si>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</si>
  <si>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</si>
  <si>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</si>
  <si>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</si>
  <si>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</si>
  <si>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</si>
  <si>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</si>
  <si>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</si>
  <si>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</si>
  <si>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</si>
  <si>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</si>
  <si>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</si>
  <si>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</si>
  <si>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</si>
  <si>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</si>
  <si>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</si>
  <si>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</si>
  <si>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</si>
  <si>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</si>
  <si>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</si>
  <si>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</si>
  <si>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</si>
  <si>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</si>
  <si>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</si>
  <si>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</si>
  <si>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</si>
  <si>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</si>
  <si>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</si>
  <si>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</si>
  <si>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</si>
  <si>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</si>
  <si>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</si>
  <si>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</si>
  <si>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</si>
  <si>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</si>
  <si>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</si>
  <si>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</si>
  <si>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</si>
  <si>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</si>
  <si>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</si>
  <si>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</si>
  <si>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</si>
  <si>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</si>
  <si>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</si>
  <si>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</si>
  <si>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</si>
  <si>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</si>
  <si>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</si>
  <si>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</si>
  <si>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</si>
  <si>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</si>
  <si>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</si>
  <si>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</si>
  <si>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</si>
  <si>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</si>
  <si>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</si>
  <si>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</si>
  <si>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</si>
  <si>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</si>
  <si>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</si>
  <si>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</si>
  <si>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</si>
  <si>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</si>
  <si>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</si>
  <si>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</si>
  <si>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</si>
  <si>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</si>
  <si>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</si>
  <si>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</si>
  <si>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</si>
  <si>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</si>
  <si>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</si>
  <si>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</si>
  <si>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</si>
  <si>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</si>
  <si>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</si>
  <si>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</si>
  <si>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</si>
  <si>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</si>
  <si>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</si>
  <si>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</si>
  <si>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</si>
  <si>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</si>
  <si>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</si>
  <si>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</si>
  <si>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</si>
  <si>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</si>
  <si>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</si>
  <si>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</si>
  <si>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</si>
  <si>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</si>
  <si>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</si>
  <si>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</si>
  <si>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</si>
  <si>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</si>
  <si>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</si>
  <si>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</si>
  <si>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</si>
  <si>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</si>
  <si>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</si>
  <si>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</si>
  <si>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</si>
  <si>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</si>
  <si>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</si>
  <si>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</si>
  <si>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</si>
  <si>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</si>
  <si>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</si>
  <si>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</si>
  <si>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</si>
  <si>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</si>
  <si>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</si>
  <si>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</si>
  <si>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</si>
  <si>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</si>
  <si>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</si>
  <si>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</si>
  <si>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</si>
  <si>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</si>
  <si>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</si>
  <si>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</si>
  <si>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</si>
  <si>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</si>
  <si>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</si>
  <si>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</si>
  <si>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</si>
  <si>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</si>
  <si>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</si>
  <si>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</si>
  <si>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</si>
  <si>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</si>
  <si>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</si>
  <si>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</si>
  <si>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</si>
  <si>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</si>
  <si>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</si>
  <si>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</si>
  <si>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</si>
  <si>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</si>
  <si>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</si>
  <si>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</si>
  <si>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</si>
  <si>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</si>
  <si>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</si>
  <si>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</si>
  <si>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</si>
  <si>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</si>
  <si>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</si>
  <si>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</si>
  <si>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</si>
  <si>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</si>
  <si>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</si>
  <si>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</si>
  <si>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</si>
  <si>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</si>
  <si>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</si>
  <si>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</si>
  <si>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</si>
  <si>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</si>
  <si>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</si>
  <si>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</si>
  <si>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</si>
  <si>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</si>
  <si>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</si>
  <si>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</si>
  <si>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</si>
  <si>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</si>
  <si>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</si>
  <si>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</si>
  <si>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</si>
  <si>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</si>
  <si>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</si>
  <si>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</si>
  <si>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</si>
  <si>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</si>
  <si>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</si>
  <si>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</si>
  <si>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</si>
  <si>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</si>
  <si>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</si>
  <si>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</si>
  <si>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</si>
  <si>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</si>
  <si>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</si>
  <si>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</si>
  <si>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</si>
  <si>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</si>
  <si>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</si>
  <si>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</si>
  <si>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</si>
  <si>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</si>
  <si>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</si>
  <si>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</si>
  <si>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</si>
  <si>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</si>
  <si>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</si>
  <si>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</si>
  <si>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</si>
  <si>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</si>
  <si>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</si>
  <si>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</si>
  <si>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</si>
  <si>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</si>
  <si>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</si>
  <si>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</si>
  <si>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</si>
  <si>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</si>
  <si>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</si>
  <si>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</si>
  <si>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</si>
  <si>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</si>
  <si>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</si>
  <si>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</si>
  <si>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</si>
  <si>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</si>
  <si>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</si>
  <si>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</si>
  <si>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</si>
  <si>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</si>
  <si>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</si>
  <si>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</si>
  <si>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</si>
  <si>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</si>
  <si>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</si>
  <si>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</si>
  <si>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</si>
  <si>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</si>
  <si>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</si>
  <si>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</si>
  <si>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</si>
  <si>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</si>
  <si>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</si>
  <si>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</si>
  <si>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</si>
  <si>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</si>
  <si>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</si>
  <si>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</si>
  <si>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</si>
  <si>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</si>
  <si>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</si>
  <si>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</si>
  <si>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</si>
  <si>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</si>
  <si>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</si>
  <si>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</si>
  <si>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</si>
  <si>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</si>
  <si>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</si>
  <si>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</si>
  <si>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</si>
  <si>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</si>
  <si>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</si>
  <si>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</si>
  <si>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</si>
  <si>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</si>
  <si>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</si>
  <si>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</si>
  <si>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</si>
  <si>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</si>
  <si>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</si>
  <si>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</si>
  <si>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</si>
  <si>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</si>
  <si>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</si>
  <si>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</si>
  <si>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</si>
  <si>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</si>
  <si>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</si>
  <si>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</si>
  <si>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</si>
  <si>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</si>
  <si>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</si>
  <si>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</si>
  <si>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</si>
  <si>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</si>
  <si>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</si>
  <si>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</si>
  <si>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</si>
  <si>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</si>
  <si>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</si>
  <si>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</si>
  <si>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</si>
  <si>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</si>
  <si>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</si>
  <si>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</si>
  <si>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</si>
  <si>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</si>
  <si>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</si>
  <si>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</si>
  <si>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</si>
  <si>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</si>
  <si>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</si>
  <si>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</si>
  <si>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</si>
  <si>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</si>
  <si>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</si>
  <si>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</si>
  <si>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</si>
  <si>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</si>
  <si>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</si>
  <si>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</si>
  <si>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</si>
  <si>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</si>
  <si>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</si>
  <si>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</si>
  <si>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</si>
  <si>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</si>
  <si>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</si>
  <si>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</si>
  <si>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</si>
  <si>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</si>
  <si>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</si>
  <si>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</si>
  <si>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</si>
  <si>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</si>
  <si>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</si>
  <si>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</si>
  <si>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</si>
  <si>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</si>
  <si>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</si>
  <si>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</si>
  <si>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</si>
  <si>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</si>
  <si>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</si>
  <si>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</si>
  <si>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</si>
  <si>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</si>
  <si>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</si>
  <si>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</si>
  <si>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</si>
  <si>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</si>
  <si>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</si>
  <si>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</si>
  <si>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</si>
  <si>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</si>
  <si>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</si>
  <si>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</si>
  <si>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</si>
  <si>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</si>
  <si>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</si>
  <si>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</si>
  <si>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</si>
  <si>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</si>
  <si>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</si>
  <si>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</si>
  <si>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</si>
  <si>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</si>
  <si>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</si>
  <si>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</si>
  <si>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</si>
  <si>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</si>
  <si>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</si>
  <si>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</si>
  <si>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</si>
  <si>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</si>
  <si>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</si>
  <si>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</si>
  <si>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</si>
  <si>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</si>
  <si>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</si>
  <si>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</si>
  <si>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</si>
  <si>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</si>
  <si>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</si>
  <si>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</si>
  <si>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</si>
  <si>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</si>
  <si>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</si>
  <si>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</si>
  <si>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</si>
  <si>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</si>
  <si>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</si>
  <si>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</si>
  <si>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</si>
  <si>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</si>
  <si>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</si>
  <si>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</si>
  <si>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</si>
  <si>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</si>
  <si>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</si>
  <si>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</si>
  <si>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</si>
  <si>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</si>
  <si>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</si>
  <si>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</si>
  <si>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</si>
  <si>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</si>
  <si>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</si>
  <si>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</si>
  <si>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</si>
  <si>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</si>
  <si>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</si>
  <si>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</si>
  <si>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</si>
  <si>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</si>
  <si>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</si>
  <si>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</si>
  <si>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</si>
  <si>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</si>
  <si>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</si>
  <si>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</si>
  <si>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</si>
  <si>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</si>
  <si>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</si>
  <si>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</si>
  <si>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</si>
  <si>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</si>
  <si>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</si>
  <si>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</si>
  <si>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</si>
  <si>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</si>
  <si>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</si>
  <si>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</si>
  <si>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</si>
  <si>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</si>
  <si>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</si>
  <si>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</si>
  <si>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</si>
  <si>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</si>
  <si>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</si>
  <si>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</si>
  <si>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</si>
  <si>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</si>
  <si>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</si>
  <si>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</si>
  <si>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</si>
  <si>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</si>
  <si>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</si>
  <si>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</si>
  <si>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</si>
  <si>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</si>
  <si>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</si>
  <si>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</si>
  <si>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</si>
  <si>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</si>
  <si>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</si>
  <si>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</si>
  <si>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</si>
  <si>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</si>
  <si>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</si>
  <si>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</si>
  <si>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</si>
  <si>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</si>
  <si>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</si>
  <si>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</si>
  <si>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</si>
  <si>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</si>
  <si>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</si>
  <si>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</si>
  <si>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</si>
  <si>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</si>
  <si>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</si>
  <si>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</si>
  <si>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</si>
  <si>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</si>
  <si>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</si>
  <si>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</si>
  <si>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</si>
  <si>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</si>
  <si>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</si>
  <si>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</si>
  <si>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</si>
  <si>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</si>
  <si>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</si>
  <si>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</si>
  <si>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</si>
  <si>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</si>
  <si>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</si>
  <si>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</si>
  <si>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</si>
  <si>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</si>
  <si>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</si>
  <si>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</si>
  <si>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</si>
  <si>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</si>
  <si>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</si>
  <si>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</si>
  <si>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</si>
  <si>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</si>
  <si>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</si>
  <si>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</si>
  <si>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</si>
  <si>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</si>
  <si>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</si>
  <si>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</si>
  <si>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</si>
  <si>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</si>
  <si>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</si>
  <si>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</si>
  <si>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</si>
  <si>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</si>
  <si>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</si>
  <si>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</si>
  <si>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</si>
  <si>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</si>
  <si>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</si>
  <si>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</si>
  <si>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</si>
  <si>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</si>
  <si>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</si>
  <si>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</si>
  <si>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</si>
  <si>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</si>
  <si>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</si>
  <si>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</si>
  <si>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</si>
  <si>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</si>
  <si>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</si>
  <si>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</si>
  <si>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</si>
  <si>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</si>
  <si>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</si>
  <si>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</si>
  <si>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</si>
  <si>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</si>
  <si>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</si>
  <si>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</si>
  <si>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</si>
  <si>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</si>
  <si>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</si>
  <si>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</si>
  <si>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</si>
  <si>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</si>
  <si>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</si>
  <si>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</si>
  <si>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</si>
  <si>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</si>
  <si>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</si>
  <si>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</si>
  <si>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</si>
  <si>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</si>
  <si>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</si>
  <si>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</si>
  <si>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</si>
  <si>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</si>
  <si>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</si>
  <si>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</si>
  <si>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</si>
  <si>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</si>
  <si>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</si>
  <si>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</si>
  <si>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</si>
  <si>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</si>
  <si>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</si>
  <si>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</si>
  <si>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</si>
  <si>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</si>
  <si>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</si>
  <si>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</si>
  <si>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</si>
  <si>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</si>
  <si>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</si>
  <si>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</si>
  <si>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</si>
  <si>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</si>
  <si>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</si>
  <si>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</si>
  <si>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</si>
  <si>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</si>
  <si>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</si>
  <si>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</si>
  <si>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</si>
  <si>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</si>
  <si>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</si>
  <si>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</si>
  <si>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</si>
  <si>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</si>
  <si>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</si>
  <si>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</si>
  <si>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</si>
  <si>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</si>
  <si>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</si>
  <si>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</si>
  <si>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</si>
  <si>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</si>
  <si>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</si>
  <si>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</si>
  <si>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</si>
  <si>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</si>
  <si>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</si>
  <si>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</si>
  <si>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</si>
  <si>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</si>
  <si>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</si>
  <si>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</si>
  <si>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</si>
  <si>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</si>
  <si>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</si>
  <si>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</si>
  <si>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</si>
  <si>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</si>
  <si>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</si>
  <si>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</si>
  <si>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</si>
  <si>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</si>
  <si>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</si>
  <si>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</si>
  <si>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</si>
  <si>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</si>
  <si>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</si>
  <si>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</si>
  <si>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</si>
  <si>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</si>
  <si>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</si>
  <si>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</si>
  <si>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</si>
  <si>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</si>
  <si>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</si>
  <si>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</si>
  <si>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</si>
  <si>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</si>
  <si>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</si>
  <si>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</si>
  <si>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</si>
  <si>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</si>
  <si>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</si>
  <si>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</si>
  <si>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</si>
  <si>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</si>
  <si>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</si>
  <si>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</si>
  <si>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</si>
  <si>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</si>
  <si>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</si>
  <si>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</si>
  <si>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</si>
  <si>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</si>
  <si>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</si>
  <si>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</si>
  <si>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</si>
  <si>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</si>
  <si>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</si>
  <si>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</si>
  <si>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</si>
  <si>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</si>
  <si>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</si>
  <si>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</si>
  <si>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</si>
  <si>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</si>
  <si>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</si>
  <si>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</si>
  <si>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</si>
  <si>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</si>
  <si>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</si>
  <si>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</si>
  <si>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</si>
  <si>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</si>
  <si>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</si>
  <si>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</si>
  <si>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</si>
  <si>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</si>
  <si>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</si>
  <si>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</si>
  <si>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</si>
  <si>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</si>
  <si>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</si>
  <si>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</si>
  <si>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</si>
  <si>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</si>
  <si>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</si>
  <si>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</si>
  <si>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</si>
  <si>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</si>
  <si>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</si>
  <si>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</si>
  <si>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</si>
  <si>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</si>
  <si>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</si>
  <si>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</si>
  <si>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</si>
  <si>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</si>
  <si>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</si>
  <si>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</si>
  <si>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</si>
  <si>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</si>
  <si>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</si>
  <si>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</si>
  <si>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</si>
  <si>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</si>
  <si>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</si>
  <si>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</si>
  <si>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</si>
  <si>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</si>
  <si>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</si>
  <si>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</si>
  <si>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</si>
  <si>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</si>
  <si>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</si>
  <si>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</si>
  <si>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</si>
  <si>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</si>
  <si>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</si>
  <si>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</si>
  <si>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</si>
  <si>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</si>
  <si>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</si>
  <si>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</si>
  <si>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</si>
  <si>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</si>
  <si>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</si>
  <si>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</si>
  <si>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</si>
  <si>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</si>
  <si>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</si>
  <si>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</si>
  <si>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</si>
  <si>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</si>
  <si>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</si>
  <si>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</si>
  <si>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</si>
  <si>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</si>
  <si>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</si>
  <si>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</si>
  <si>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</si>
  <si>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</si>
  <si>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</si>
  <si>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</si>
  <si>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</si>
  <si>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</si>
  <si>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</si>
  <si>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</si>
  <si>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</si>
  <si>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</si>
  <si>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</si>
  <si>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</si>
  <si>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</si>
  <si>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</si>
  <si>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</si>
  <si>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</si>
  <si>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</si>
  <si>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</si>
  <si>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</si>
  <si>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</si>
  <si>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</si>
  <si>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</si>
  <si>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</si>
  <si>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</si>
  <si>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</si>
  <si>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</si>
  <si>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</si>
  <si>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</si>
  <si>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</si>
  <si>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</si>
  <si>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</si>
  <si>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</si>
  <si>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</si>
  <si>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</si>
  <si>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</si>
  <si>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</si>
  <si>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</si>
  <si>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</si>
  <si>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</si>
  <si>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</si>
  <si>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</si>
  <si>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</si>
  <si>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</si>
  <si>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</si>
  <si>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</si>
  <si>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</si>
  <si>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</si>
  <si>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</si>
  <si>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</si>
  <si>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</si>
  <si>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</si>
  <si>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</si>
  <si>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</si>
  <si>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</si>
  <si>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</si>
  <si>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</si>
  <si>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</si>
  <si>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</si>
  <si>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</si>
  <si>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</si>
  <si>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</si>
  <si>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</si>
  <si>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</si>
  <si>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</si>
  <si>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</si>
  <si>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</si>
  <si>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</si>
  <si>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</si>
  <si>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</si>
  <si>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</si>
  <si>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</si>
  <si>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</si>
  <si>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</si>
  <si>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</si>
  <si>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</si>
  <si>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</si>
  <si>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</si>
  <si>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</si>
  <si>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</si>
  <si>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</si>
  <si>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</si>
  <si>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</si>
  <si>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</si>
  <si>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</si>
  <si>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</si>
  <si>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</si>
  <si>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</si>
  <si>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</si>
  <si>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</si>
  <si>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</si>
  <si>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</si>
  <si>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</si>
  <si>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</si>
  <si>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</si>
  <si>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</si>
  <si>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</si>
  <si>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</si>
  <si>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</si>
  <si>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</si>
  <si>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</si>
  <si>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</si>
  <si>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</si>
  <si>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</si>
  <si>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</si>
  <si>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</si>
  <si>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</si>
  <si>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</si>
  <si>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</si>
  <si>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</si>
  <si>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</si>
  <si>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</si>
  <si>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</si>
  <si>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</si>
  <si>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</si>
  <si>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</si>
  <si>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</si>
  <si>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</si>
  <si>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</si>
  <si>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</si>
  <si>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</si>
  <si>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</si>
  <si>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</si>
  <si>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</si>
  <si>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</si>
  <si>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</si>
  <si>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</si>
  <si>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</si>
  <si>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</si>
  <si>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</si>
  <si>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</si>
  <si>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</si>
  <si>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</si>
  <si>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</si>
  <si>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</si>
  <si>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</si>
  <si>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</si>
  <si>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</si>
  <si>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</si>
  <si>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</si>
  <si>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</si>
  <si>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</si>
  <si>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</si>
  <si>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</si>
  <si>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</si>
  <si>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</si>
  <si>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</si>
  <si>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</si>
  <si>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</si>
  <si>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</si>
  <si>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</si>
  <si>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</si>
  <si>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</si>
  <si>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</si>
  <si>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</si>
  <si>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</si>
  <si>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</si>
  <si>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</si>
  <si>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</si>
  <si>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</si>
  <si>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</si>
  <si>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</si>
  <si>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</si>
  <si>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</si>
  <si>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</si>
  <si>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</si>
  <si>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</si>
  <si>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</si>
  <si>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</si>
  <si>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</si>
  <si>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</si>
  <si>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</si>
  <si>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</si>
  <si>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</si>
  <si>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</si>
  <si>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</si>
  <si>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</si>
  <si>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</si>
  <si>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</si>
  <si>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</si>
  <si>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</si>
  <si>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</si>
  <si>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</si>
  <si>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</si>
  <si>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</si>
  <si>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</si>
  <si>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</si>
  <si>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</si>
  <si>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</si>
  <si>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</si>
  <si>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</si>
  <si>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</si>
  <si>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</si>
  <si>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</si>
  <si>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</si>
  <si>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</si>
  <si>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</si>
  <si>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</si>
  <si>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</si>
  <si>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</si>
  <si>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</si>
  <si>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</si>
  <si>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</si>
  <si>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</si>
  <si>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</si>
  <si>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</si>
  <si>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</si>
  <si>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</si>
  <si>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</si>
  <si>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</si>
  <si>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</si>
  <si>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</si>
  <si>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</si>
  <si>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</si>
  <si>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</si>
  <si>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</si>
  <si>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</si>
  <si>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</si>
  <si>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</si>
  <si>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</si>
  <si>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</si>
  <si>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</si>
  <si>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</si>
  <si>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</si>
  <si>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</si>
  <si>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</si>
  <si>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</si>
  <si>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</si>
  <si>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</si>
  <si>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</si>
  <si>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</si>
  <si>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</si>
  <si>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</si>
  <si>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</si>
  <si>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</si>
  <si>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</si>
  <si>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</si>
  <si>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</si>
  <si>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</si>
  <si>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</si>
  <si>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</si>
  <si>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</si>
  <si>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</si>
  <si>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</si>
  <si>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</si>
  <si>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</si>
  <si>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</si>
  <si>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</si>
  <si>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</si>
  <si>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</si>
  <si>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</si>
  <si>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</si>
  <si>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</si>
  <si>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</si>
  <si>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</si>
  <si>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</si>
  <si>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</si>
  <si>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</si>
  <si>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</si>
  <si>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</si>
  <si>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</si>
  <si>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</si>
  <si>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</si>
  <si>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</si>
  <si>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</si>
  <si>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</si>
  <si>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</si>
  <si>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</si>
  <si>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</si>
  <si>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</si>
  <si>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</si>
  <si>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</si>
  <si>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</si>
  <si>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</si>
  <si>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</si>
  <si>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</si>
  <si>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</si>
  <si>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</si>
  <si>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</si>
  <si>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</si>
  <si>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</si>
  <si>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</si>
  <si>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</si>
  <si>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</si>
  <si>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</si>
  <si>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</si>
  <si>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</si>
  <si>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</si>
  <si>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</si>
  <si>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</si>
  <si>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</si>
  <si>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</si>
  <si>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</si>
  <si>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</si>
  <si>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</si>
  <si>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</si>
  <si>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</si>
  <si>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</si>
  <si>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</si>
  <si>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</si>
  <si>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</si>
  <si>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</si>
  <si>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</si>
  <si>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</si>
  <si>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</si>
  <si>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</si>
  <si>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</si>
  <si>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</si>
  <si>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</si>
  <si>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</si>
  <si>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</si>
  <si>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</si>
  <si>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</si>
  <si>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</si>
  <si>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</si>
  <si>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</si>
  <si>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</si>
  <si>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</si>
  <si>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</si>
  <si>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</si>
  <si>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</si>
  <si>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</si>
  <si>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</si>
  <si>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</si>
  <si>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</si>
  <si>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</si>
  <si>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</si>
  <si>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</si>
  <si>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</si>
  <si>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</si>
  <si>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</si>
  <si>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</si>
  <si>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</si>
  <si>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</si>
  <si>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</si>
  <si>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</si>
  <si>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</si>
  <si>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</si>
  <si>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</si>
  <si>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</si>
  <si>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</si>
  <si>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</si>
  <si>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</si>
  <si>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</si>
  <si>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</si>
  <si>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</si>
  <si>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</si>
  <si>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</si>
  <si>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</si>
  <si>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</si>
  <si>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</si>
  <si>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</si>
  <si>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</si>
  <si>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</si>
  <si>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</si>
  <si>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</si>
  <si>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</si>
  <si>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</si>
  <si>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</si>
  <si>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</si>
  <si>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</si>
  <si>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</si>
  <si>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</si>
  <si>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</si>
  <si>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</si>
  <si>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</si>
  <si>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</si>
  <si>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</si>
  <si>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</si>
  <si>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</si>
  <si>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</si>
  <si>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</si>
  <si>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</si>
  <si>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</si>
  <si>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</si>
  <si>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</si>
  <si>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</si>
  <si>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</si>
  <si>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</si>
  <si>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</si>
  <si>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</si>
  <si>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</si>
  <si>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</si>
  <si>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</si>
  <si>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</si>
  <si>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</si>
  <si>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</si>
  <si>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</si>
  <si>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</si>
  <si>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</si>
  <si>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</si>
  <si>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</si>
  <si>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</si>
  <si>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</si>
  <si>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</si>
  <si>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</si>
  <si>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</si>
  <si>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</si>
  <si>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</si>
  <si>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</si>
  <si>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</si>
  <si>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</si>
  <si>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</si>
  <si>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</si>
  <si>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</si>
  <si>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</si>
  <si>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</si>
  <si>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</si>
  <si>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</si>
  <si>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</si>
  <si>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</si>
  <si>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</si>
  <si>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</si>
  <si>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</si>
  <si>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</si>
  <si>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</si>
  <si>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</si>
  <si>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</si>
  <si>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</si>
  <si>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</si>
  <si>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</si>
  <si>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</si>
  <si>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</si>
  <si>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</si>
  <si>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</si>
  <si>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</si>
  <si>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</si>
  <si>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</si>
  <si>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</si>
  <si>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</si>
  <si>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</si>
  <si>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</si>
  <si>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</si>
  <si>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</si>
  <si>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</si>
  <si>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</si>
  <si>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</si>
  <si>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</si>
  <si>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</si>
  <si>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</si>
  <si>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</si>
  <si>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</si>
  <si>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</si>
  <si>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</si>
  <si>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</si>
  <si>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</si>
  <si>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</si>
  <si>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</si>
  <si>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</si>
  <si>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</si>
  <si>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</si>
  <si>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</si>
  <si>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</si>
  <si>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</si>
  <si>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</si>
  <si>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</si>
  <si>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</si>
  <si>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</si>
  <si>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</si>
  <si>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</si>
  <si>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</si>
  <si>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</si>
  <si>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</si>
  <si>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</si>
  <si>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</si>
  <si>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</si>
  <si>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</si>
  <si>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</si>
  <si>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</si>
  <si>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</si>
  <si>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</si>
  <si>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</si>
  <si>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</si>
  <si>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</si>
  <si>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</si>
  <si>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</si>
  <si>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</si>
  <si>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</si>
  <si>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</si>
  <si>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</si>
  <si>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</si>
  <si>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</si>
  <si>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</si>
  <si>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</si>
  <si>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</si>
  <si>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</si>
  <si>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</si>
  <si>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</si>
  <si>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</si>
  <si>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</si>
  <si>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</si>
  <si>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</si>
  <si>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</si>
  <si>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</si>
  <si>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</si>
  <si>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</si>
  <si>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</si>
  <si>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</si>
  <si>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</si>
  <si>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</si>
  <si>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</si>
  <si>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</si>
  <si>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</si>
  <si>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</si>
  <si>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</si>
  <si>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</si>
  <si>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</si>
  <si>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</si>
  <si>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</si>
  <si>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</si>
  <si>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</si>
  <si>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</si>
  <si>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</si>
  <si>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</si>
  <si>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</si>
  <si>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</si>
  <si>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</si>
  <si>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</si>
  <si>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</si>
  <si>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</si>
  <si>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</si>
  <si>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</si>
  <si>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</si>
  <si>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</si>
  <si>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</si>
  <si>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</si>
  <si>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</si>
  <si>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</si>
  <si>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</si>
  <si>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</si>
  <si>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</si>
  <si>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</si>
  <si>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</si>
  <si>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</si>
  <si>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</si>
  <si>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</si>
  <si>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</si>
  <si>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</si>
  <si>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</si>
  <si>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</si>
  <si>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</si>
  <si>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</si>
  <si>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</si>
  <si>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</si>
  <si>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</si>
  <si>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</si>
  <si>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</si>
  <si>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</si>
  <si>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</si>
  <si>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</si>
  <si>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</si>
  <si>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</si>
  <si>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</si>
  <si>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</si>
  <si>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</si>
  <si>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</si>
  <si>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</si>
  <si>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</si>
  <si>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</si>
  <si>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</si>
  <si>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</si>
  <si>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</si>
  <si>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</si>
  <si>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</si>
  <si>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</si>
  <si>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</si>
  <si>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</si>
  <si>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</si>
  <si>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</si>
  <si>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</si>
  <si>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</si>
  <si>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</si>
  <si>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</si>
  <si>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</si>
  <si>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</si>
  <si>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</si>
  <si>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</si>
  <si>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</si>
  <si>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</si>
  <si>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</si>
  <si>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</si>
  <si>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</si>
  <si>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</si>
  <si>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</si>
  <si>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</si>
  <si>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</si>
  <si>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</si>
  <si>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</si>
  <si>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</si>
  <si>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</si>
  <si>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</si>
  <si>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</si>
  <si>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</si>
  <si>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</si>
  <si>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</si>
  <si>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</si>
  <si>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</si>
  <si>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</si>
  <si>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</si>
  <si>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</si>
  <si>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</si>
  <si>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</si>
  <si>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</si>
  <si>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</si>
  <si>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</si>
  <si>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</si>
  <si>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</si>
  <si>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</si>
  <si>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</si>
  <si>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</si>
  <si>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</si>
  <si>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</si>
  <si>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</si>
  <si>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</si>
  <si>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</si>
  <si>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</si>
  <si>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</si>
  <si>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</si>
  <si>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</si>
  <si>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</si>
  <si>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</si>
  <si>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</si>
  <si>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</si>
  <si>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</si>
  <si>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</si>
  <si>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</si>
  <si>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</si>
  <si>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</si>
  <si>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</si>
  <si>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</si>
  <si>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</si>
  <si>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</si>
  <si>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</si>
  <si>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</si>
  <si>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</si>
  <si>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</si>
  <si>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</si>
  <si>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</si>
  <si>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</si>
  <si>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</si>
  <si>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</si>
  <si>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</si>
  <si>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</si>
  <si>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</si>
  <si>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</si>
  <si>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</si>
  <si>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</si>
  <si>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</si>
  <si>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</si>
  <si>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</si>
  <si>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</si>
  <si>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</si>
  <si>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</si>
  <si>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</si>
  <si>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</si>
  <si>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</si>
  <si>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</si>
  <si>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</si>
  <si>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</si>
  <si>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</si>
  <si>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</si>
  <si>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</si>
  <si>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</si>
  <si>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</si>
  <si>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</si>
  <si>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</si>
  <si>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</si>
  <si>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</si>
  <si>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</si>
  <si>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</si>
  <si>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</si>
  <si>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</si>
  <si>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</si>
  <si>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</si>
  <si>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</si>
  <si>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</si>
  <si>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</si>
  <si>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</si>
  <si>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</si>
  <si>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</si>
  <si>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</si>
  <si>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</si>
  <si>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</si>
  <si>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</si>
  <si>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</si>
  <si>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</si>
  <si>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</si>
  <si>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</si>
  <si>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</si>
  <si>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</si>
  <si>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</si>
  <si>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</si>
  <si>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</si>
  <si>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</si>
  <si>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</si>
  <si>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</si>
  <si>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</si>
  <si>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</si>
  <si>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</si>
  <si>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</si>
  <si>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</si>
  <si>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</si>
  <si>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</si>
  <si>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</si>
  <si>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</si>
  <si>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</si>
  <si>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</si>
  <si>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</si>
  <si>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</si>
  <si>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</si>
  <si>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</si>
  <si>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</si>
  <si>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</si>
  <si>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</si>
  <si>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</si>
  <si>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</si>
  <si>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</si>
  <si>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</si>
  <si>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</si>
  <si>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</si>
  <si>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</si>
  <si>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</si>
  <si>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</si>
  <si>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</si>
  <si>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</si>
  <si>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</si>
  <si>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</si>
  <si>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</si>
  <si>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</si>
  <si>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</si>
  <si>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</si>
  <si>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</si>
  <si>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</si>
  <si>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</si>
  <si>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</si>
  <si>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</si>
  <si>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</si>
  <si>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</si>
  <si>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</si>
  <si>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</si>
  <si>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</si>
  <si>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</si>
  <si>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</si>
  <si>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</si>
  <si>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</si>
  <si>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</si>
  <si>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</si>
  <si>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</si>
  <si>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</si>
  <si>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</si>
  <si>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</si>
  <si>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</si>
  <si>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</si>
  <si>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</si>
  <si>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</si>
  <si>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</si>
  <si>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</si>
  <si>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</si>
  <si>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</si>
  <si>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</si>
  <si>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</si>
  <si>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</si>
  <si>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</si>
  <si>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</si>
  <si>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</si>
  <si>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</si>
  <si>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</si>
  <si>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</si>
  <si>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</si>
  <si>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</si>
  <si>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</si>
  <si>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</si>
  <si>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</si>
  <si>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</si>
  <si>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</si>
  <si>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</si>
  <si>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</si>
  <si>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</si>
  <si>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</si>
  <si>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</si>
  <si>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</si>
  <si>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</si>
  <si>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</si>
  <si>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</si>
  <si>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</si>
  <si>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</si>
  <si>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</si>
  <si>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</si>
  <si>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</si>
  <si>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</si>
  <si>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</si>
  <si>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</si>
  <si>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</si>
  <si>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</si>
  <si>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</si>
  <si>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</si>
  <si>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</si>
  <si>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</si>
  <si>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</si>
  <si>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</si>
  <si>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</si>
  <si>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</si>
  <si>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</si>
  <si>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</si>
  <si>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</si>
  <si>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</si>
  <si>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</si>
  <si>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</si>
  <si>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</si>
  <si>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</si>
  <si>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</si>
  <si>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</si>
  <si>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</si>
  <si>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</si>
  <si>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</si>
  <si>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</si>
  <si>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</si>
  <si>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</si>
  <si>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</si>
  <si>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</si>
  <si>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</si>
  <si>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</si>
  <si>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</si>
  <si>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</si>
  <si>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</si>
  <si>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</si>
  <si>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</si>
  <si>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</si>
  <si>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</si>
  <si>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</si>
  <si>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</si>
  <si>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</si>
  <si>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</si>
  <si>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</si>
  <si>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</si>
  <si>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</si>
  <si>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</si>
  <si>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</si>
  <si>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</si>
  <si>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</si>
  <si>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</si>
  <si>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</si>
  <si>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</si>
  <si>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</si>
  <si>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</si>
  <si>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</si>
  <si>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</si>
  <si>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</si>
  <si>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</si>
  <si>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</si>
  <si>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</si>
  <si>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</si>
  <si>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</si>
  <si>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</si>
  <si>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</si>
  <si>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</si>
  <si>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</si>
  <si>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</si>
  <si>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</si>
  <si>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</si>
  <si>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</si>
  <si>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</si>
  <si>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</si>
  <si>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</si>
  <si>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</si>
  <si>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</si>
  <si>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</si>
  <si>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</si>
  <si>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</si>
  <si>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</si>
  <si>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</si>
  <si>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</si>
  <si>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</si>
  <si>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</si>
  <si>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</si>
  <si>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</si>
  <si>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</si>
  <si>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</si>
  <si>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</si>
  <si>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</si>
  <si>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</si>
  <si>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</si>
  <si>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</si>
  <si>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</si>
  <si>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</si>
  <si>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</si>
  <si>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</si>
  <si>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</si>
  <si>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</si>
  <si>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</si>
  <si>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</si>
  <si>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</si>
  <si>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</si>
  <si>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</si>
  <si>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</si>
  <si>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</si>
  <si>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</si>
  <si>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</si>
  <si>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</si>
  <si>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</si>
  <si>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</si>
  <si>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</si>
  <si>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</si>
  <si>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</si>
  <si>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</si>
  <si>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</si>
  <si>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</si>
  <si>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</si>
  <si>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</si>
  <si>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</si>
  <si>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</si>
  <si>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</si>
  <si>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</si>
  <si>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</si>
  <si>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</si>
  <si>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</si>
  <si>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</si>
  <si>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</si>
  <si>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</si>
  <si>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</si>
  <si>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</si>
  <si>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</si>
  <si>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</si>
  <si>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</si>
  <si>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</si>
  <si>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</si>
  <si>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</si>
  <si>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</si>
  <si>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</si>
  <si>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</si>
  <si>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</si>
  <si>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</si>
  <si>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</si>
  <si>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</si>
  <si>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</si>
  <si>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</si>
  <si>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</si>
  <si>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</si>
  <si>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</si>
  <si>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</si>
  <si>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</si>
  <si>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</si>
  <si>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</si>
  <si>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</si>
  <si>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</si>
  <si>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</si>
  <si>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</si>
  <si>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</si>
  <si>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</si>
  <si>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</si>
  <si>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</si>
  <si>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</si>
  <si>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</si>
  <si>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</si>
  <si>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</si>
  <si>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</si>
  <si>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</si>
  <si>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</si>
  <si>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</si>
  <si>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</si>
  <si>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</si>
  <si>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</si>
  <si>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</si>
  <si>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</si>
  <si>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</si>
  <si>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</si>
  <si>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</si>
  <si>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</si>
  <si>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</si>
  <si>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</si>
  <si>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</si>
  <si>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</si>
  <si>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</si>
  <si>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</si>
  <si>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</si>
  <si>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</si>
  <si>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</si>
  <si>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</si>
  <si>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</si>
  <si>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</si>
  <si>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</si>
  <si>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</si>
  <si>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</si>
  <si>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</si>
  <si>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</si>
  <si>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</si>
  <si>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</si>
  <si>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</si>
  <si>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</si>
  <si>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</si>
  <si>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</si>
  <si>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</si>
  <si>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</si>
  <si>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</si>
  <si>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</si>
  <si>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</si>
  <si>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</si>
  <si>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</si>
  <si>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</si>
  <si>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</si>
  <si>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</si>
  <si>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</si>
  <si>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</si>
  <si>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</si>
  <si>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</si>
  <si>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</si>
  <si>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</si>
  <si>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</si>
  <si>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</si>
  <si>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</si>
  <si>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</si>
  <si>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</si>
  <si>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</si>
  <si>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</si>
  <si>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</si>
  <si>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</si>
  <si>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</si>
  <si>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</si>
  <si>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</si>
  <si>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</si>
  <si>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</si>
  <si>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</si>
  <si>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</si>
  <si>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</si>
  <si>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</si>
  <si>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</si>
  <si>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</si>
  <si>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</si>
  <si>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</si>
  <si>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</si>
  <si>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</si>
  <si>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</si>
  <si>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</si>
  <si>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</si>
  <si>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</si>
  <si>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</si>
  <si>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</si>
  <si>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</si>
  <si>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</si>
  <si>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</si>
  <si>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</si>
  <si>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</si>
  <si>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</si>
  <si>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</si>
  <si>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</si>
  <si>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</si>
  <si>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</si>
  <si>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</si>
  <si>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</si>
  <si>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</si>
  <si>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</si>
  <si>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</si>
  <si>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</si>
  <si>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</si>
  <si>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</si>
  <si>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</si>
  <si>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</si>
  <si>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</si>
  <si>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</si>
  <si>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</si>
  <si>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</si>
  <si>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</si>
  <si>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</si>
  <si>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</si>
  <si>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</si>
  <si>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</si>
  <si>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</si>
  <si>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</si>
  <si>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</si>
  <si>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</si>
  <si>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</si>
  <si>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</si>
  <si>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</si>
  <si>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</si>
  <si>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</si>
  <si>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</si>
  <si>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</si>
  <si>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</si>
  <si>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</si>
  <si>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</si>
  <si>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</si>
  <si>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</si>
  <si>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</si>
  <si>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</si>
  <si>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</si>
  <si>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</si>
  <si>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</si>
  <si>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</si>
  <si>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</si>
  <si>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</si>
  <si>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</si>
  <si>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</si>
  <si>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</si>
  <si>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</si>
  <si>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</si>
  <si>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</si>
  <si>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</si>
  <si>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</si>
  <si>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</si>
  <si>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</si>
  <si>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</si>
  <si>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</si>
  <si>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</si>
  <si>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</si>
  <si>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</si>
  <si>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</si>
  <si>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</si>
  <si>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</si>
  <si>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</si>
  <si>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</si>
  <si>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</si>
  <si>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</si>
  <si>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</si>
  <si>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</si>
  <si>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</si>
  <si>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</si>
  <si>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</si>
  <si>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</si>
  <si>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</si>
  <si>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</si>
  <si>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</si>
  <si>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</si>
  <si>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</si>
  <si>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</si>
  <si>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</si>
  <si>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</si>
  <si>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</si>
  <si>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</si>
  <si>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</si>
  <si>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</si>
  <si>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</si>
  <si>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</si>
  <si>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</si>
  <si>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</si>
  <si>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</si>
  <si>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</si>
  <si>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</si>
  <si>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</si>
  <si>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</si>
  <si>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</si>
  <si>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</si>
  <si>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</si>
  <si>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</si>
  <si>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</si>
  <si>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</si>
  <si>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</si>
  <si>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</si>
  <si>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</si>
  <si>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</si>
  <si>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</si>
  <si>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</si>
  <si>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</si>
  <si>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</si>
  <si>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</si>
  <si>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</si>
  <si>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</si>
  <si>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</si>
  <si>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</si>
  <si>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</si>
  <si>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</si>
  <si>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</si>
  <si>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</si>
  <si>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</si>
  <si>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</si>
  <si>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</si>
  <si>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</si>
  <si>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</si>
  <si>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</si>
  <si>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</si>
  <si>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</si>
  <si>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</si>
  <si>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</si>
  <si>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</si>
  <si>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</si>
  <si>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</si>
  <si>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</si>
  <si>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</si>
  <si>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</si>
  <si>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</si>
  <si>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</si>
  <si>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</si>
  <si>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</si>
  <si>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</si>
  <si>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</si>
  <si>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</si>
  <si>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</si>
  <si>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</si>
  <si>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</si>
  <si>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</si>
  <si>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</si>
  <si>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</si>
  <si>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</si>
  <si>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</si>
  <si>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</si>
  <si>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</si>
  <si>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</si>
  <si>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</si>
  <si>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</si>
  <si>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</si>
  <si>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</si>
  <si>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</si>
  <si>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</si>
  <si>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</si>
  <si>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</si>
  <si>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</si>
  <si>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</si>
  <si>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</si>
  <si>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</si>
  <si>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</si>
  <si>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</si>
  <si>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</si>
  <si>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</si>
  <si>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</si>
  <si>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</si>
  <si>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</si>
  <si>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</si>
  <si>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</si>
  <si>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</si>
  <si>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</si>
  <si>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</si>
  <si>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</si>
  <si>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</si>
  <si>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</si>
  <si>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</si>
  <si>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</si>
  <si>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</si>
  <si>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</si>
  <si>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</si>
  <si>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</si>
  <si>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</si>
  <si>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</si>
  <si>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</si>
  <si>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</si>
  <si>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</si>
  <si>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</si>
  <si>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</si>
  <si>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</si>
  <si>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</si>
  <si>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</si>
  <si>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</si>
  <si>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</si>
  <si>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</si>
  <si>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</si>
  <si>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</si>
  <si>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</si>
  <si>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</si>
  <si>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</si>
  <si>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</si>
  <si>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</si>
  <si>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</si>
  <si>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</si>
  <si>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</si>
  <si>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</si>
  <si>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</si>
  <si>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</si>
  <si>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</si>
  <si>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</si>
  <si>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</si>
  <si>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</si>
  <si>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</si>
  <si>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</si>
  <si>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</si>
  <si>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</si>
  <si>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</si>
  <si>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</si>
  <si>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</si>
  <si>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</si>
  <si>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</si>
  <si>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</si>
  <si>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</si>
  <si>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</si>
  <si>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</si>
  <si>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</si>
  <si>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</si>
  <si>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</si>
  <si>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</si>
  <si>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</si>
  <si>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</si>
  <si>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</si>
  <si>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</si>
  <si>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</si>
  <si>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</si>
  <si>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</si>
  <si>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</si>
  <si>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</si>
  <si>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</si>
  <si>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</si>
  <si>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</si>
  <si>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</si>
  <si>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</si>
  <si>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</si>
  <si>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</si>
  <si>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</si>
  <si>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</si>
  <si>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</si>
  <si>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</si>
  <si>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</si>
  <si>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</si>
  <si>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</si>
  <si>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</si>
  <si>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</si>
  <si>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</si>
  <si>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</si>
  <si>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</si>
  <si>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</si>
  <si>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</si>
  <si>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</si>
  <si>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</si>
  <si>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</si>
  <si>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</si>
  <si>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</si>
  <si>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</si>
  <si>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</si>
  <si>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</si>
  <si>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</si>
  <si>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</si>
  <si>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</si>
  <si>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</si>
  <si>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</si>
  <si>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</si>
  <si>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</si>
  <si>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</si>
  <si>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</si>
  <si>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</si>
  <si>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</si>
  <si>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</si>
  <si>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</si>
  <si>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</si>
  <si>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</si>
  <si>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</si>
  <si>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</si>
  <si>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</si>
  <si>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</si>
  <si>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</si>
  <si>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</si>
  <si>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</si>
  <si>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</si>
  <si>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</si>
  <si>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</si>
  <si>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</si>
  <si>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</si>
  <si>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</si>
  <si>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</si>
  <si>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</si>
  <si>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</si>
  <si>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</si>
  <si>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</si>
  <si>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</si>
  <si>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</si>
  <si>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</si>
  <si>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</si>
  <si>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</si>
  <si>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</si>
  <si>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</si>
  <si>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</si>
  <si>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</si>
  <si>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</si>
  <si>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</si>
  <si>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</si>
  <si>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</si>
  <si>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</si>
  <si>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</si>
  <si>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</si>
  <si>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</si>
  <si>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</si>
  <si>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</si>
  <si>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</si>
  <si>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</si>
  <si>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</si>
  <si>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</si>
  <si>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</si>
  <si>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</si>
  <si>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</si>
  <si>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</si>
  <si>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</si>
  <si>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</si>
  <si>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</si>
  <si>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</si>
  <si>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</si>
  <si>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</si>
  <si>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</si>
  <si>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</si>
  <si>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</si>
  <si>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</si>
  <si>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</si>
  <si>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</si>
  <si>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</si>
  <si>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</si>
  <si>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</si>
  <si>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</si>
  <si>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</si>
  <si>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</si>
  <si>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</si>
  <si>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</si>
  <si>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</si>
  <si>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</si>
  <si>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</si>
  <si>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</si>
  <si>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</si>
  <si>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</si>
  <si>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</si>
  <si>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</si>
  <si>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</si>
  <si>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</si>
  <si>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</si>
  <si>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</si>
  <si>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</si>
  <si>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</si>
  <si>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</si>
  <si>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</si>
  <si>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</si>
  <si>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</si>
  <si>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</si>
  <si>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</si>
  <si>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</si>
  <si>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</si>
  <si>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</si>
  <si>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</si>
  <si>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</si>
  <si>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</si>
  <si>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</si>
  <si>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</si>
  <si>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</si>
  <si>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</si>
  <si>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</si>
  <si>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</si>
  <si>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</si>
  <si>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</si>
  <si>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</si>
  <si>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</si>
  <si>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</si>
  <si>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</si>
  <si>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</si>
  <si>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</si>
  <si>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</si>
  <si>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</si>
  <si>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</si>
  <si>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</si>
  <si>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</si>
  <si>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</si>
  <si>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</si>
  <si>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</si>
  <si>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</si>
  <si>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</si>
  <si>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</si>
  <si>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</si>
  <si>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</si>
  <si>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</si>
  <si>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</si>
  <si>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</si>
  <si>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</si>
  <si>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</si>
  <si>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</si>
  <si>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</si>
  <si>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</si>
  <si>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</si>
  <si>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</si>
  <si>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</si>
  <si>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</si>
  <si>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</si>
  <si>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</si>
  <si>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</si>
  <si>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</si>
  <si>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</si>
  <si>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</si>
  <si>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</si>
  <si>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</si>
  <si>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</si>
  <si>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</si>
  <si>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</si>
  <si>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</si>
  <si>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</si>
  <si>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</si>
  <si>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</si>
  <si>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</si>
  <si>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</si>
  <si>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</si>
  <si>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</si>
  <si>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</si>
  <si>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</si>
  <si>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</si>
  <si>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</si>
  <si>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</si>
  <si>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</si>
  <si>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</si>
  <si>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</si>
  <si>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</si>
  <si>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</si>
  <si>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</si>
  <si>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</si>
  <si>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</si>
  <si>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</si>
  <si>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</si>
  <si>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</si>
  <si>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</si>
  <si>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</si>
  <si>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</si>
  <si>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</si>
  <si>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</si>
  <si>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</si>
  <si>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</si>
  <si>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</si>
  <si>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</si>
  <si>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</si>
  <si>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</si>
  <si>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</si>
  <si>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</si>
  <si>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</si>
  <si>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</si>
  <si>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</si>
  <si>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</si>
  <si>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</si>
  <si>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</si>
  <si>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</si>
  <si>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</si>
  <si>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</si>
  <si>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</si>
  <si>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</si>
  <si>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</si>
  <si>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</si>
  <si>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</si>
  <si>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</si>
  <si>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</si>
  <si>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</si>
  <si>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</si>
  <si>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</si>
  <si>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</si>
  <si>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</si>
  <si>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</si>
  <si>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</si>
  <si>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</si>
  <si>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</si>
  <si>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</si>
  <si>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</si>
  <si>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</si>
  <si>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</si>
  <si>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</si>
  <si>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</si>
  <si>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</si>
  <si>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</si>
  <si>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</si>
  <si>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</si>
  <si>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</si>
  <si>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</si>
  <si>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</si>
  <si>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</si>
  <si>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</si>
  <si>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</si>
  <si>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</si>
  <si>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</si>
  <si>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</si>
  <si>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</si>
  <si>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</si>
  <si>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</si>
  <si>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</si>
  <si>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</si>
  <si>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</si>
  <si>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</si>
  <si>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</si>
  <si>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</si>
  <si>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</si>
  <si>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</si>
  <si>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</si>
  <si>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</si>
  <si>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</si>
  <si>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</si>
  <si>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</si>
  <si>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</si>
  <si>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</si>
  <si>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</si>
  <si>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</si>
  <si>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</si>
  <si>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</si>
  <si>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</si>
  <si>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</si>
  <si>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</si>
  <si>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</si>
  <si>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</si>
  <si>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</si>
  <si>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</si>
  <si>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</si>
  <si>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</si>
  <si>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</si>
  <si>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</si>
  <si>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</si>
  <si>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</si>
  <si>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</si>
  <si>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</si>
  <si>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</si>
  <si>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</si>
  <si>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</si>
  <si>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</si>
  <si>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</si>
  <si>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</si>
  <si>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</si>
  <si>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</si>
  <si>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</si>
  <si>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</si>
  <si>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</si>
  <si>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</si>
  <si>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</si>
  <si>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</si>
  <si>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</si>
  <si>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</si>
  <si>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</si>
  <si>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</si>
  <si>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</si>
  <si>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</si>
  <si>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</si>
  <si>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</si>
  <si>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</si>
  <si>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</si>
  <si>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</si>
  <si>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</si>
  <si>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</si>
  <si>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</si>
  <si>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</si>
  <si>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</si>
  <si>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</si>
  <si>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</si>
  <si>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</si>
  <si>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</si>
  <si>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</si>
  <si>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</si>
  <si>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</si>
  <si>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</si>
  <si>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</si>
  <si>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</si>
  <si>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</si>
  <si>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</si>
  <si>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</si>
  <si>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</si>
  <si>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</si>
  <si>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</si>
  <si>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</si>
  <si>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</si>
  <si>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</si>
  <si>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</si>
  <si>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</si>
  <si>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</si>
  <si>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</si>
  <si>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</si>
  <si>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</si>
  <si>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</si>
  <si>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</si>
  <si>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</si>
  <si>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</si>
  <si>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</si>
  <si>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</si>
  <si>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</si>
  <si>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</si>
  <si>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</si>
  <si>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</si>
  <si>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</si>
  <si>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</si>
  <si>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</si>
  <si>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</si>
  <si>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</si>
  <si>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</si>
  <si>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</si>
  <si>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</si>
  <si>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</si>
  <si>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</si>
  <si>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</si>
  <si>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</si>
  <si>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</si>
  <si>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</si>
  <si>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</si>
  <si>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</si>
  <si>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</si>
  <si>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</si>
  <si>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</si>
  <si>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</si>
  <si>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</si>
  <si>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</si>
  <si>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</si>
  <si>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</si>
  <si>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</si>
  <si>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</si>
  <si>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</si>
  <si>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</si>
  <si>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</si>
  <si>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</si>
  <si>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</si>
  <si>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</si>
  <si>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</si>
  <si>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</si>
  <si>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</si>
  <si>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</si>
  <si>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</si>
  <si>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</si>
  <si>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</si>
  <si>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</si>
  <si>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</si>
  <si>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</si>
  <si>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</si>
  <si>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</si>
  <si>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</si>
  <si>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</si>
  <si>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</si>
  <si>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</si>
  <si>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</si>
  <si>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</si>
  <si>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</si>
  <si>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</si>
  <si>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</si>
  <si>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</si>
  <si>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</si>
  <si>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</si>
  <si>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</si>
  <si>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</si>
  <si>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</si>
  <si>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</si>
  <si>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</si>
  <si>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</si>
  <si>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</si>
  <si>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</si>
  <si>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</si>
  <si>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</si>
  <si>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</si>
  <si>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</si>
  <si>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</si>
  <si>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</si>
  <si>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</si>
  <si>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</si>
  <si>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</si>
  <si>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</si>
  <si>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</si>
  <si>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</si>
  <si>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</si>
  <si>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</si>
  <si>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</si>
  <si>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</si>
  <si>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</si>
  <si>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</si>
  <si>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</si>
  <si>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</si>
  <si>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</si>
  <si>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</si>
  <si>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</si>
  <si>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</si>
  <si>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</si>
  <si>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</si>
  <si>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</si>
  <si>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</si>
  <si>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</si>
  <si>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</si>
  <si>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</si>
  <si>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</si>
  <si>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</si>
  <si>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</si>
  <si>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</si>
  <si>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</si>
  <si>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</si>
  <si>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</si>
  <si>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</si>
  <si>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</si>
  <si>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</si>
  <si>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</si>
  <si>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</si>
  <si>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</si>
  <si>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</si>
  <si>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</si>
  <si>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</si>
  <si>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</si>
  <si>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</si>
  <si>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</si>
  <si>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</si>
  <si>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</si>
  <si>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</si>
  <si>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</si>
  <si>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</si>
  <si>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</si>
  <si>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</si>
  <si>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</si>
  <si>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</si>
  <si>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</si>
  <si>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</si>
  <si>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</si>
  <si>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</si>
  <si>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</si>
  <si>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</si>
  <si>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</si>
  <si>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</si>
  <si>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</si>
  <si>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</si>
  <si>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</si>
  <si>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</si>
  <si>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</si>
  <si>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</si>
  <si>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</si>
  <si>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</si>
  <si>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</si>
  <si>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</si>
  <si>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</si>
  <si>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</si>
  <si>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</si>
  <si>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</si>
  <si>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</si>
  <si>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</si>
  <si>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</si>
  <si>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</si>
  <si>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</si>
  <si>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</si>
  <si>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</si>
  <si>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</si>
  <si>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</si>
  <si>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</si>
  <si>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</si>
  <si>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</si>
  <si>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</si>
  <si>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</si>
  <si>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</si>
  <si>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</si>
  <si>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</si>
  <si>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</si>
  <si>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</si>
  <si>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</si>
  <si>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</si>
  <si>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</si>
  <si>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</si>
  <si>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</si>
  <si>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</si>
  <si>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</si>
  <si>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</si>
  <si>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</si>
  <si>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</si>
  <si>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</si>
  <si>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</si>
  <si>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</si>
  <si>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</si>
  <si>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</si>
  <si>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</si>
  <si>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</si>
  <si>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</si>
  <si>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</si>
  <si>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</si>
  <si>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</si>
  <si>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</si>
  <si>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</si>
  <si>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</si>
  <si>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</si>
  <si>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</si>
  <si>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</si>
  <si>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</si>
  <si>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</si>
  <si>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</si>
  <si>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</si>
  <si>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</si>
  <si>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</si>
  <si>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</si>
  <si>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</si>
  <si>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</si>
  <si>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</si>
  <si>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</si>
  <si>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</si>
  <si>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</si>
  <si>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</si>
  <si>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</si>
  <si>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</si>
  <si>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</si>
  <si>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</si>
  <si>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</si>
  <si>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</si>
  <si>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</si>
  <si>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</si>
  <si>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</si>
  <si>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</si>
  <si>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</si>
  <si>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</si>
  <si>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</si>
  <si>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</si>
  <si>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</si>
  <si>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</si>
  <si>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</si>
  <si>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</si>
  <si>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</si>
  <si>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</si>
  <si>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</si>
  <si>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</si>
  <si>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</si>
  <si>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</si>
  <si>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</si>
  <si>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</si>
  <si>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</si>
  <si>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</si>
  <si>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</si>
  <si>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</si>
  <si>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</si>
  <si>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</si>
  <si>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</si>
  <si>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</si>
  <si>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</si>
  <si>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</si>
  <si>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</si>
  <si>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</si>
  <si>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</si>
  <si>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</si>
  <si>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</si>
  <si>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</si>
  <si>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</si>
  <si>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</si>
  <si>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</si>
  <si>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</si>
  <si>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</si>
  <si>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</si>
  <si>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</si>
  <si>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</si>
  <si>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</si>
  <si>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</si>
  <si>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</si>
  <si>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</si>
  <si>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</si>
  <si>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</si>
  <si>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</si>
  <si>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</si>
  <si>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</si>
  <si>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</si>
  <si>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</si>
  <si>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</si>
  <si>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</si>
  <si>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</si>
  <si>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</si>
  <si>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</si>
  <si>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</si>
  <si>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</si>
  <si>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</si>
  <si>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</si>
  <si>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</si>
  <si>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</si>
  <si>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</si>
  <si>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</si>
  <si>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</si>
  <si>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</si>
  <si>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</si>
  <si>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</si>
  <si>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</si>
  <si>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</si>
  <si>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</si>
  <si>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</si>
  <si>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</si>
  <si>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</si>
  <si>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</si>
  <si>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</si>
  <si>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</si>
  <si>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</si>
  <si>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</si>
  <si>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</si>
  <si>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</si>
  <si>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</si>
  <si>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</si>
  <si>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</si>
  <si>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</si>
  <si>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</si>
  <si>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</si>
  <si>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</si>
  <si>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</si>
  <si>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</si>
  <si>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</si>
  <si>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</si>
  <si>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</si>
  <si>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</si>
  <si>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</si>
  <si>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</si>
  <si>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</si>
  <si>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</si>
  <si>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</si>
  <si>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</si>
  <si>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</si>
  <si>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</si>
  <si>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</si>
  <si>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</si>
  <si>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</si>
  <si>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</si>
  <si>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</si>
  <si>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</si>
  <si>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</si>
  <si>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</si>
  <si>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</si>
  <si>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</si>
  <si>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</si>
  <si>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</si>
  <si>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</si>
  <si>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</si>
  <si>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</si>
  <si>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</si>
  <si>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</si>
  <si>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</si>
  <si>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</si>
  <si>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</si>
  <si>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</si>
  <si>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</si>
  <si>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</si>
  <si>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</si>
  <si>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</si>
  <si>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</si>
  <si>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</si>
  <si>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</si>
  <si>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</si>
  <si>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</si>
  <si>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</si>
  <si>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</si>
  <si>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</si>
  <si>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</si>
  <si>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</si>
  <si>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</si>
  <si>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</si>
  <si>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</si>
  <si>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</si>
  <si>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</si>
  <si>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</si>
  <si>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</si>
  <si>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</si>
  <si>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</si>
  <si>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</si>
  <si>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</si>
  <si>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</si>
  <si>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</si>
  <si>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</si>
  <si>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</si>
  <si>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</si>
  <si>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</si>
  <si>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</si>
  <si>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</si>
  <si>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</si>
  <si>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</si>
  <si>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</si>
  <si>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</si>
  <si>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</si>
  <si>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</si>
  <si>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</si>
  <si>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</si>
  <si>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</si>
  <si>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</si>
  <si>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</si>
  <si>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</si>
  <si>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</si>
  <si>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</si>
  <si>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</si>
  <si>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</si>
  <si>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</si>
  <si>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</si>
  <si>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</si>
  <si>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</si>
  <si>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</si>
  <si>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</si>
  <si>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</si>
  <si>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</si>
  <si>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</si>
  <si>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</si>
  <si>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</si>
  <si>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</si>
  <si>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</si>
  <si>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</si>
  <si>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</si>
  <si>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</si>
  <si>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</si>
  <si>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</si>
  <si>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</si>
  <si>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</si>
  <si>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</si>
  <si>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</si>
  <si>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</si>
  <si>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</si>
  <si>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</si>
  <si>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</si>
  <si>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</si>
  <si>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</si>
  <si>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</si>
  <si>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</si>
  <si>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</si>
  <si>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</si>
  <si>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</si>
  <si>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</si>
  <si>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</si>
  <si>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</si>
  <si>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</si>
  <si>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</si>
  <si>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</si>
  <si>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</si>
  <si>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</si>
  <si>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</si>
  <si>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</si>
  <si>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</si>
  <si>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</si>
  <si>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</si>
  <si>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</si>
  <si>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</si>
  <si>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</si>
  <si>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</si>
  <si>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</si>
  <si>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</si>
  <si>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</si>
  <si>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</si>
  <si>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</si>
  <si>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</si>
  <si>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</si>
  <si>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</si>
  <si>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</si>
  <si>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</si>
  <si>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</si>
  <si>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</si>
  <si>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</si>
  <si>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</si>
  <si>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</si>
  <si>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</si>
  <si>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</si>
  <si>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</si>
  <si>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</si>
  <si>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</si>
  <si>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</si>
  <si>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</si>
  <si>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</si>
  <si>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</si>
  <si>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</si>
  <si>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</si>
  <si>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</si>
  <si>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</si>
  <si>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</si>
  <si>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</si>
  <si>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</si>
  <si>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</si>
  <si>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</si>
  <si>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</si>
  <si>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</si>
  <si>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</si>
  <si>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</si>
  <si>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</si>
  <si>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</si>
  <si>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</si>
  <si>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</si>
  <si>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</si>
  <si>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</si>
  <si>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</si>
  <si>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</si>
  <si>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</si>
  <si>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</si>
  <si>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</si>
  <si>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</si>
  <si>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</si>
  <si>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</si>
  <si>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</si>
  <si>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</si>
  <si>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</si>
  <si>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</si>
  <si>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</si>
  <si>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</si>
  <si>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</si>
  <si>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</si>
  <si>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</si>
  <si>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</si>
  <si>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</si>
  <si>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</si>
  <si>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</si>
  <si>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</si>
  <si>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</si>
  <si>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</si>
  <si>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</si>
  <si>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</si>
  <si>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</si>
  <si>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</si>
  <si>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</si>
  <si>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</si>
  <si>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</si>
  <si>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</si>
  <si>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</si>
  <si>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</si>
  <si>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</si>
  <si>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</si>
  <si>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</si>
  <si>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</si>
  <si>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</si>
  <si>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</si>
  <si>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</si>
  <si>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</si>
  <si>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</si>
  <si>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</si>
  <si>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</si>
  <si>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</si>
  <si>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</si>
  <si>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</si>
  <si>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</si>
  <si>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</si>
  <si>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</si>
  <si>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</si>
  <si>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</si>
  <si>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</si>
  <si>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</si>
  <si>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</si>
  <si>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</si>
  <si>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</si>
  <si>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</si>
  <si>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</si>
  <si>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</si>
  <si>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</si>
  <si>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</si>
  <si>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</si>
  <si>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</si>
  <si>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</si>
  <si>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</si>
  <si>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</si>
  <si>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</si>
  <si>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</si>
  <si>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</si>
  <si>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</si>
  <si>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</si>
  <si>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</si>
  <si>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</si>
  <si>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</si>
  <si>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</si>
  <si>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</si>
  <si>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</si>
  <si>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</si>
  <si>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</si>
  <si>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</si>
  <si>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</si>
  <si>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</si>
  <si>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</si>
  <si>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</si>
  <si>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</si>
  <si>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</si>
  <si>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</si>
  <si>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</si>
  <si>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</si>
  <si>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</si>
  <si>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</si>
  <si>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</si>
  <si>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</si>
  <si>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</si>
  <si>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</si>
  <si>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</si>
  <si>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</si>
  <si>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</si>
  <si>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</si>
  <si>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</si>
  <si>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</si>
  <si>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</si>
  <si>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</si>
  <si>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</si>
  <si>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</si>
  <si>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</si>
  <si>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</si>
  <si>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</si>
  <si>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</si>
  <si>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</si>
  <si>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</si>
  <si>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</si>
  <si>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</si>
  <si>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</si>
  <si>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</si>
  <si>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</si>
  <si>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</si>
  <si>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</si>
  <si>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</si>
  <si>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</si>
  <si>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</si>
  <si>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</si>
  <si>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</si>
  <si>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</si>
  <si>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</si>
  <si>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</si>
  <si>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</si>
  <si>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</si>
  <si>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</si>
  <si>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</si>
  <si>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</si>
  <si>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</si>
  <si>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</si>
  <si>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</si>
  <si>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</si>
  <si>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</si>
  <si>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</si>
  <si>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</si>
  <si>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</si>
  <si>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</si>
  <si>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</si>
  <si>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</si>
  <si>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</si>
  <si>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</si>
  <si>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</si>
  <si>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</si>
  <si>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</si>
  <si>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</si>
  <si>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</si>
  <si>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</si>
  <si>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</si>
  <si>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</si>
  <si>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</si>
  <si>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</si>
  <si>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</si>
  <si>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</si>
  <si>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</si>
  <si>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</si>
  <si>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</si>
  <si>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</si>
  <si>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</si>
  <si>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</si>
  <si>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</si>
  <si>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</si>
  <si>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</si>
  <si>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</si>
  <si>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</si>
  <si>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</si>
  <si>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</si>
  <si>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</si>
  <si>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</si>
  <si>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</si>
  <si>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</si>
  <si>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</si>
  <si>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</si>
  <si>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</si>
  <si>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</si>
  <si>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</si>
  <si>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</si>
  <si>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</si>
  <si>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</si>
  <si>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</si>
  <si>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</si>
  <si>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</si>
  <si>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</si>
  <si>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</si>
  <si>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</si>
  <si>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</si>
  <si>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</si>
  <si>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</si>
  <si>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</si>
  <si>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</si>
  <si>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</si>
  <si>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</si>
  <si>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</si>
  <si>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</si>
  <si>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</si>
  <si>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</si>
  <si>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</si>
  <si>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</si>
  <si>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</si>
  <si>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</si>
  <si>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</si>
  <si>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</si>
  <si>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</si>
  <si>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</si>
  <si>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</si>
  <si>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</si>
  <si>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</si>
  <si>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</si>
  <si>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</si>
  <si>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</si>
  <si>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</si>
  <si>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</si>
  <si>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</si>
  <si>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</si>
  <si>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</si>
  <si>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</si>
  <si>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</si>
  <si>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</si>
  <si>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</si>
  <si>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</si>
  <si>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</si>
  <si>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</si>
  <si>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</si>
  <si>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</si>
  <si>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</si>
  <si>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</si>
  <si>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</si>
  <si>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</si>
  <si>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</si>
  <si>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</si>
  <si>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</si>
  <si>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</si>
  <si>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</si>
  <si>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</si>
  <si>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</si>
  <si>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</si>
  <si>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</si>
  <si>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</si>
  <si>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</si>
  <si>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</si>
  <si>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</si>
  <si>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</si>
  <si>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</si>
  <si>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</si>
  <si>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</si>
  <si>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</si>
  <si>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</si>
  <si>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</si>
  <si>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</si>
  <si>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</si>
  <si>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</si>
  <si>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</si>
  <si>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</si>
  <si>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</si>
  <si>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</si>
  <si>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</si>
  <si>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</si>
  <si>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</si>
  <si>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</si>
  <si>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</si>
  <si>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</si>
  <si>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</si>
  <si>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</si>
  <si>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</si>
  <si>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</si>
  <si>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</si>
  <si>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</si>
  <si>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</si>
  <si>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</si>
  <si>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</si>
  <si>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</si>
  <si>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</si>
  <si>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</si>
  <si>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</si>
  <si>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</si>
  <si>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</si>
  <si>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</si>
  <si>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</si>
  <si>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</si>
  <si>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</si>
  <si>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</si>
  <si>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</si>
  <si>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</si>
  <si>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</si>
  <si>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</si>
  <si>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</si>
  <si>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</si>
  <si>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</si>
  <si>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</si>
  <si>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</si>
  <si>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</si>
  <si>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</si>
  <si>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</si>
  <si>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</si>
  <si>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</si>
  <si>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</si>
  <si>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</si>
  <si>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</si>
  <si>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</si>
  <si>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</si>
  <si>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</si>
  <si>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</si>
  <si>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</si>
  <si>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</si>
  <si>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</si>
  <si>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</si>
  <si>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</si>
  <si>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</si>
  <si>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</si>
  <si>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</si>
  <si>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</si>
  <si>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</si>
  <si>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</si>
  <si>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</si>
  <si>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</si>
  <si>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</si>
  <si>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</si>
  <si>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</si>
  <si>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</si>
  <si>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</si>
  <si>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</si>
  <si>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</si>
  <si>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</si>
  <si>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</si>
  <si>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</si>
  <si>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</si>
  <si>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</si>
  <si>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</si>
  <si>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</si>
  <si>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</si>
  <si>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</si>
  <si>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</si>
  <si>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</si>
  <si>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</si>
  <si>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</si>
  <si>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</si>
  <si>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</si>
  <si>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</si>
  <si>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</si>
  <si>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</si>
  <si>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</si>
  <si>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</si>
  <si>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</si>
  <si>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</si>
  <si>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</si>
  <si>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</si>
  <si>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</si>
  <si>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</si>
  <si>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</si>
  <si>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</si>
  <si>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</si>
  <si>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</si>
  <si>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</si>
  <si>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</si>
  <si>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</si>
  <si>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</si>
  <si>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</si>
  <si>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</si>
  <si>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</si>
  <si>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</si>
  <si>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</si>
  <si>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</si>
  <si>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</si>
  <si>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</si>
  <si>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</si>
  <si>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</si>
  <si>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</si>
  <si>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</si>
  <si>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</si>
  <si>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</si>
  <si>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</si>
  <si>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</si>
  <si>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</si>
  <si>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</si>
  <si>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</si>
  <si>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</si>
  <si>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</si>
  <si>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</si>
  <si>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</si>
  <si>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</si>
  <si>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</si>
  <si>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</si>
  <si>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</si>
  <si>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</si>
  <si>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</si>
  <si>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</si>
  <si>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</si>
  <si>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</si>
  <si>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</si>
  <si>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</si>
  <si>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</si>
  <si>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</si>
  <si>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</si>
  <si>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</si>
  <si>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</si>
  <si>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</si>
  <si>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</si>
  <si>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</si>
  <si>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</si>
  <si>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</si>
  <si>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</si>
  <si>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</si>
  <si>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</si>
  <si>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</si>
  <si>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</si>
  <si>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</si>
  <si>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</si>
  <si>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</si>
  <si>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</si>
  <si>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</si>
  <si>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</si>
  <si>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</si>
  <si>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</si>
  <si>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</si>
  <si>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</si>
  <si>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</si>
  <si>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</si>
  <si>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</si>
  <si>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</si>
  <si>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</si>
  <si>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</si>
  <si>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</si>
  <si>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</si>
  <si>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</si>
  <si>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</si>
  <si>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</si>
  <si>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</si>
  <si>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</si>
  <si>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</si>
  <si>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</si>
  <si>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</si>
  <si>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</si>
  <si>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</si>
  <si>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</si>
  <si>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</si>
  <si>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</si>
  <si>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</si>
  <si>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</si>
  <si>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</si>
  <si>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</si>
  <si>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</si>
  <si>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</si>
  <si>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</si>
  <si>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</si>
  <si>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</si>
  <si>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</si>
  <si>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</si>
  <si>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</si>
  <si>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</si>
  <si>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</si>
  <si>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</si>
  <si>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</si>
  <si>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</si>
  <si>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</si>
  <si>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</si>
  <si>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</si>
  <si>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</si>
  <si>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</si>
  <si>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</si>
  <si>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</si>
  <si>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</si>
  <si>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</si>
  <si>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</si>
  <si>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</si>
  <si>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</si>
  <si>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</si>
  <si>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</si>
  <si>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</si>
  <si>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</si>
  <si>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</si>
  <si>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</si>
  <si>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</si>
  <si>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</si>
  <si>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</si>
  <si>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</si>
  <si>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</si>
  <si>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</si>
  <si>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</si>
  <si>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</si>
  <si>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</si>
  <si>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</si>
  <si>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</si>
  <si>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</si>
  <si>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</si>
  <si>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</si>
  <si>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</si>
  <si>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</si>
  <si>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</si>
  <si>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</si>
  <si>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</si>
  <si>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</si>
  <si>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</si>
  <si>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</si>
  <si>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</si>
  <si>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</si>
  <si>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</si>
  <si>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</si>
  <si>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</si>
  <si>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</si>
  <si>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</si>
  <si>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</si>
  <si>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</si>
  <si>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</si>
  <si>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</si>
  <si>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</si>
  <si>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</si>
  <si>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</si>
  <si>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</si>
  <si>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</si>
  <si>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</si>
  <si>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</si>
  <si>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</si>
  <si>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</si>
  <si>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</si>
  <si>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</si>
  <si>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</si>
  <si>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</si>
  <si>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</si>
  <si>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</si>
  <si>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</si>
  <si>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</si>
  <si>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</si>
  <si>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</si>
  <si>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</si>
  <si>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</si>
  <si>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</si>
  <si>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</si>
  <si>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</si>
  <si>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</si>
  <si>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</si>
  <si>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</si>
  <si>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</si>
  <si>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</si>
  <si>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</si>
  <si>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</si>
  <si>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</si>
  <si>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</si>
  <si>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</si>
  <si>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</si>
  <si>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</si>
  <si>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</si>
  <si>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</si>
  <si>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</si>
  <si>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</si>
  <si>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</si>
  <si>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</si>
  <si>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</si>
  <si>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</si>
  <si>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</si>
  <si>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</si>
  <si>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</si>
  <si>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</si>
  <si>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</si>
  <si>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</si>
  <si>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</si>
  <si>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</si>
  <si>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</si>
  <si>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</si>
  <si>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</si>
  <si>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</si>
  <si>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</si>
  <si>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</si>
  <si>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</si>
  <si>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</si>
  <si>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</si>
  <si>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</si>
  <si>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</si>
  <si>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</si>
  <si>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</si>
  <si>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</si>
  <si>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</si>
  <si>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</si>
  <si>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</si>
  <si>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</si>
  <si>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</si>
  <si>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</si>
  <si>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</si>
  <si>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</si>
  <si>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</si>
  <si>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</si>
  <si>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</si>
  <si>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</si>
  <si>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</si>
  <si>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</si>
  <si>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</si>
  <si>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</si>
  <si>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</si>
  <si>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</si>
  <si>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</si>
  <si>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</si>
  <si>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</si>
  <si>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</si>
  <si>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</si>
  <si>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</si>
  <si>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</si>
  <si>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</si>
  <si>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</si>
  <si>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</si>
  <si>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</si>
  <si>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</si>
  <si>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</si>
  <si>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</si>
  <si>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</si>
  <si>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</si>
  <si>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</si>
  <si>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</si>
  <si>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</si>
  <si>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</si>
  <si>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</si>
  <si>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</si>
  <si>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</si>
  <si>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</si>
  <si>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</si>
  <si>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</si>
  <si>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</si>
  <si>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</si>
  <si>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</si>
  <si>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</si>
  <si>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</si>
  <si>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</si>
  <si>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</si>
  <si>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</si>
  <si>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</si>
  <si>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</si>
  <si>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</si>
  <si>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</si>
  <si>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</si>
  <si>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</si>
  <si>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</si>
  <si>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</si>
  <si>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</si>
  <si>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</si>
  <si>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</si>
  <si>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</si>
  <si>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</si>
  <si>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</si>
  <si>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</si>
  <si>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</si>
  <si>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</si>
  <si>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</si>
  <si>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</si>
  <si>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</si>
  <si>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</si>
  <si>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</si>
  <si>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</si>
  <si>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</si>
  <si>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</si>
  <si>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</si>
  <si>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</si>
  <si>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</si>
  <si>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</si>
  <si>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</si>
  <si>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</si>
  <si>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</si>
  <si>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</si>
  <si>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</si>
  <si>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</si>
  <si>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</si>
  <si>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</si>
  <si>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</si>
  <si>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</si>
  <si>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</si>
  <si>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</si>
  <si>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</si>
  <si>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</si>
  <si>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</si>
  <si>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</si>
  <si>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</si>
  <si>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</si>
  <si>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</si>
  <si>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</si>
  <si>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</si>
  <si>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</si>
  <si>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</si>
  <si>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</si>
  <si>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</si>
  <si>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</si>
  <si>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</si>
  <si>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</si>
  <si>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</si>
  <si>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</si>
  <si>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</si>
  <si>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</si>
  <si>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</si>
  <si>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</si>
  <si>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</si>
  <si>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</si>
  <si>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</si>
  <si>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</si>
  <si>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</si>
  <si>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</si>
  <si>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</si>
  <si>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</si>
  <si>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</si>
  <si>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</si>
  <si>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</si>
  <si>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</si>
  <si>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</si>
  <si>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</si>
  <si>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</si>
  <si>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</si>
  <si>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</si>
  <si>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</si>
  <si>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</si>
  <si>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</si>
  <si>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</si>
  <si>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</si>
  <si>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</si>
  <si>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</si>
  <si>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</si>
  <si>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</si>
  <si>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</si>
  <si>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</si>
  <si>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</si>
  <si>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</si>
  <si>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</si>
  <si>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</si>
  <si>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</si>
  <si>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</si>
  <si>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</si>
  <si>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</si>
  <si>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</si>
  <si>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</si>
  <si>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</si>
  <si>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</si>
  <si>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</si>
  <si>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</si>
  <si>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</si>
  <si>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</si>
  <si>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</si>
  <si>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</si>
  <si>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</si>
  <si>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</si>
  <si>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</si>
  <si>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</si>
  <si>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</si>
  <si>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</si>
  <si>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</si>
  <si>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</si>
  <si>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</si>
  <si>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</si>
  <si>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</si>
  <si>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</si>
  <si>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</si>
  <si>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</si>
  <si>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</si>
  <si>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</si>
  <si>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</si>
  <si>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</si>
  <si>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</si>
  <si>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</si>
  <si>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</si>
  <si>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</si>
  <si>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</si>
  <si>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</si>
  <si>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</si>
  <si>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</si>
  <si>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</si>
  <si>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</si>
  <si>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</si>
  <si>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</si>
  <si>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</si>
  <si>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</si>
  <si>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</si>
  <si>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</si>
  <si>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</si>
  <si>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</si>
  <si>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</si>
  <si>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</si>
  <si>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</si>
  <si>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</si>
  <si>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</si>
  <si>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</si>
  <si>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</si>
  <si>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</si>
  <si>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</si>
  <si>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</si>
  <si>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</si>
  <si>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</si>
  <si>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</si>
  <si>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</si>
  <si>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</si>
  <si>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</si>
  <si>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</si>
  <si>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</si>
  <si>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</si>
  <si>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</si>
  <si>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</si>
  <si>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</si>
  <si>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</si>
  <si>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</si>
  <si>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</si>
  <si>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</si>
  <si>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</si>
  <si>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</si>
  <si>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</si>
  <si>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</si>
  <si>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</si>
  <si>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</si>
  <si>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</si>
  <si>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</si>
  <si>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</si>
  <si>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</si>
  <si>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</si>
  <si>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</si>
  <si>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</si>
  <si>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</si>
  <si>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</si>
  <si>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</si>
  <si>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</si>
  <si>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</si>
  <si>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</si>
  <si>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</si>
  <si>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</si>
  <si>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</si>
  <si>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</si>
  <si>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</si>
  <si>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</si>
  <si>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</si>
  <si>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</si>
  <si>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</si>
  <si>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</si>
  <si>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</si>
  <si>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</si>
  <si>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</si>
  <si>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</si>
  <si>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</si>
  <si>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</si>
  <si>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</si>
  <si>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</si>
  <si>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</si>
  <si>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</si>
  <si>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</si>
  <si>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</si>
  <si>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</si>
  <si>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</si>
  <si>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</si>
  <si>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</si>
  <si>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</si>
  <si>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</si>
  <si>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</si>
  <si>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</si>
  <si>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</si>
  <si>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</si>
  <si>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</si>
  <si>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</si>
  <si>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</si>
  <si>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</si>
  <si>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</si>
  <si>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</si>
  <si>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</si>
  <si>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</si>
  <si>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</si>
  <si>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</si>
  <si>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</si>
  <si>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</si>
  <si>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</si>
  <si>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</si>
  <si>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</si>
  <si>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</si>
  <si>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</si>
  <si>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</si>
  <si>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</si>
  <si>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</si>
  <si>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</si>
  <si>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</si>
  <si>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</si>
  <si>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</si>
  <si>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</si>
  <si>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</si>
  <si>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</si>
  <si>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</si>
  <si>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</si>
  <si>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</si>
  <si>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</si>
  <si>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</si>
  <si>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</si>
  <si>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</si>
  <si>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</si>
  <si>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</si>
  <si>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</si>
  <si>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</si>
  <si>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</si>
  <si>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</si>
  <si>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</si>
  <si>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</si>
  <si>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</si>
  <si>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</si>
  <si>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</si>
  <si>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</si>
  <si>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</si>
  <si>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</si>
  <si>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</si>
  <si>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</si>
  <si>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</si>
  <si>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</si>
  <si>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</si>
  <si>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</si>
  <si>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</si>
  <si>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</si>
  <si>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</si>
  <si>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</si>
  <si>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</si>
  <si>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</si>
  <si>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</si>
  <si>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</si>
  <si>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</si>
  <si>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</si>
  <si>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</si>
  <si>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</si>
  <si>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</si>
  <si>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</si>
  <si>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</si>
  <si>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</si>
  <si>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</si>
  <si>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</si>
  <si>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</si>
  <si>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</si>
  <si>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</si>
  <si>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</si>
  <si>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</si>
  <si>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</si>
  <si>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</si>
  <si>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</si>
  <si>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</si>
  <si>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</si>
  <si>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</si>
  <si>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</si>
  <si>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</si>
  <si>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</si>
  <si>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</si>
  <si>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</si>
  <si>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</si>
  <si>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</si>
  <si>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</si>
  <si>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</si>
  <si>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</si>
  <si>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</si>
  <si>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</si>
  <si>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</si>
  <si>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</si>
  <si>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</si>
  <si>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</si>
  <si>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</si>
  <si>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</si>
  <si>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</si>
  <si>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</si>
  <si>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</si>
  <si>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</si>
  <si>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</si>
  <si>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</si>
  <si>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</si>
  <si>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</si>
  <si>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</si>
  <si>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</si>
  <si>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</si>
  <si>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</si>
  <si>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</si>
  <si>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</si>
  <si>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</si>
  <si>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</si>
  <si>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</si>
  <si>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</si>
  <si>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</si>
  <si>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</si>
  <si>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</si>
  <si>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</si>
  <si>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</si>
  <si>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</si>
  <si>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</si>
  <si>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</si>
  <si>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</si>
  <si>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</si>
  <si>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</si>
  <si>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</si>
  <si>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</si>
  <si>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</si>
  <si>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</si>
  <si>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</si>
  <si>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</si>
  <si>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</si>
  <si>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</si>
  <si>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</si>
  <si>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</si>
  <si>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</si>
  <si>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</si>
  <si>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</si>
  <si>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</si>
  <si>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</si>
  <si>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</si>
  <si>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</si>
  <si>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</si>
  <si>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</si>
  <si>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</si>
  <si>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</si>
  <si>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</si>
  <si>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</si>
  <si>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</si>
  <si>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</si>
  <si>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</si>
  <si>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</si>
  <si>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</si>
  <si>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</si>
  <si>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</si>
  <si>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</si>
  <si>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</si>
  <si>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</si>
  <si>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</si>
  <si>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</si>
  <si>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</si>
  <si>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</si>
  <si>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</si>
  <si>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</si>
  <si>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</si>
  <si>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</si>
  <si>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</si>
  <si>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</si>
  <si>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</si>
  <si>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</si>
  <si>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</si>
  <si>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</si>
  <si>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</si>
  <si>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</si>
  <si>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</si>
  <si>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</si>
  <si>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</si>
  <si>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</si>
  <si>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</si>
  <si>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</si>
  <si>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</si>
  <si>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</si>
  <si>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</si>
  <si>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</si>
  <si>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</si>
  <si>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</si>
  <si>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</si>
  <si>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</si>
  <si>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</si>
  <si>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</si>
  <si>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</si>
  <si>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</si>
  <si>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</si>
  <si>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</si>
  <si>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</si>
  <si>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</si>
  <si>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</si>
  <si>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</si>
  <si>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</si>
  <si>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</si>
  <si>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</si>
  <si>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</si>
  <si>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</si>
  <si>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</si>
  <si>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</si>
  <si>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</si>
  <si>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</si>
  <si>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</si>
  <si>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</si>
  <si>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</si>
  <si>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</si>
  <si>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</si>
  <si>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</si>
  <si>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</si>
  <si>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</si>
  <si>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</si>
  <si>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</si>
  <si>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</si>
  <si>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</si>
  <si>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</si>
  <si>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</si>
  <si>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</si>
  <si>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</si>
  <si>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</si>
  <si>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</si>
  <si>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</si>
  <si>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</si>
  <si>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</si>
  <si>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</si>
  <si>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</si>
  <si>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</si>
  <si>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</si>
  <si>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</si>
  <si>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</si>
  <si>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</si>
  <si>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</si>
  <si>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</si>
  <si>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</si>
  <si>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</si>
  <si>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</si>
  <si>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</si>
  <si>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</si>
  <si>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</si>
  <si>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</si>
  <si>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</si>
  <si>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</si>
  <si>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</si>
  <si>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</si>
  <si>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</si>
  <si>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</si>
  <si>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</si>
  <si>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</si>
  <si>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</si>
  <si>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</si>
  <si>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</si>
  <si>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</si>
  <si>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</si>
  <si>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</si>
  <si>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</si>
  <si>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</si>
  <si>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</si>
  <si>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</si>
  <si>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</si>
  <si>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</si>
  <si>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</si>
  <si>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</si>
  <si>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</si>
  <si>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</si>
  <si>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</si>
  <si>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</si>
  <si>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</si>
  <si>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</si>
  <si>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</si>
  <si>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</si>
  <si>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</si>
  <si>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</si>
  <si>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</si>
  <si>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</si>
  <si>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</si>
  <si>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</si>
  <si>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</si>
  <si>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</si>
  <si>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</si>
  <si>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</si>
  <si>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</si>
  <si>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</si>
  <si>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</si>
  <si>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</si>
  <si>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</si>
  <si>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</si>
  <si>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</si>
  <si>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</si>
  <si>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</si>
  <si>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</si>
  <si>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</si>
  <si>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</si>
  <si>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</si>
  <si>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</si>
  <si>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</si>
  <si>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</si>
  <si>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</si>
  <si>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</si>
  <si>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</si>
  <si>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</si>
  <si>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</si>
  <si>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</si>
  <si>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</si>
  <si>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</si>
  <si>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</si>
  <si>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</si>
  <si>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</si>
  <si>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</si>
  <si>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</si>
  <si>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</si>
  <si>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</si>
  <si>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</si>
  <si>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</si>
  <si>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</si>
  <si>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</si>
  <si>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</si>
  <si>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</si>
  <si>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</si>
  <si>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</si>
  <si>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</si>
  <si>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</si>
  <si>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</si>
  <si>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</si>
  <si>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</si>
  <si>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</si>
  <si>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</si>
  <si>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</si>
  <si>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</si>
  <si>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</si>
  <si>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</si>
  <si>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</si>
  <si>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</si>
  <si>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</si>
  <si>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</si>
  <si>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</si>
  <si>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</si>
  <si>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</si>
  <si>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</si>
  <si>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</si>
  <si>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</si>
  <si>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</si>
  <si>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</si>
  <si>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</si>
  <si>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</si>
  <si>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</si>
  <si>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</si>
  <si>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</si>
  <si>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</si>
  <si>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</si>
  <si>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</si>
  <si>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</si>
  <si>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</si>
  <si>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</si>
  <si>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</si>
  <si>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</si>
  <si>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</si>
  <si>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</si>
  <si>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</si>
  <si>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</si>
  <si>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</si>
  <si>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</si>
  <si>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</si>
  <si>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</si>
  <si>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</si>
  <si>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</si>
  <si>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</si>
  <si>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</si>
  <si>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</si>
  <si>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</si>
  <si>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</si>
  <si>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</si>
  <si>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</si>
  <si>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</si>
  <si>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</si>
  <si>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</si>
  <si>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</si>
  <si>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</si>
  <si>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</si>
  <si>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</si>
  <si>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</si>
  <si>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</si>
  <si>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</si>
  <si>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</si>
  <si>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</si>
  <si>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</si>
  <si>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</si>
  <si>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</si>
  <si>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</si>
  <si>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</si>
  <si>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</si>
  <si>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</si>
  <si>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</si>
  <si>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</si>
  <si>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</si>
  <si>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</si>
  <si>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</si>
  <si>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</si>
  <si>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</si>
  <si>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</si>
  <si>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</si>
  <si>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</si>
  <si>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</si>
  <si>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</si>
  <si>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</si>
  <si>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</si>
  <si>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</si>
  <si>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</si>
  <si>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</si>
  <si>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</si>
  <si>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</si>
  <si>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</si>
  <si>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</si>
  <si>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</si>
  <si>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</si>
  <si>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</si>
  <si>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</si>
  <si>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</si>
  <si>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</si>
  <si>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</si>
  <si>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</si>
  <si>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</si>
  <si>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</si>
  <si>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</si>
  <si>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</si>
  <si>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</si>
  <si>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</si>
  <si>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</si>
  <si>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</si>
  <si>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</si>
  <si>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</si>
  <si>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</si>
  <si>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</si>
  <si>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</si>
  <si>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</si>
  <si>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</si>
  <si>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</si>
  <si>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</si>
  <si>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</si>
  <si>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</si>
  <si>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</si>
  <si>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</si>
  <si>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</si>
  <si>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</si>
  <si>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</si>
  <si>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</si>
  <si>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</si>
  <si>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</si>
  <si>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</si>
  <si>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</si>
  <si>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</si>
  <si>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</si>
  <si>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</si>
  <si>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</si>
  <si>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</si>
  <si>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</si>
  <si>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</si>
  <si>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</si>
  <si>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</si>
  <si>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</si>
  <si>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</si>
  <si>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</si>
  <si>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</si>
  <si>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</si>
  <si>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</si>
  <si>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</si>
  <si>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</si>
  <si>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</si>
  <si>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</si>
  <si>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</si>
  <si>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</si>
  <si>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</si>
  <si>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</si>
  <si>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</si>
  <si>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</si>
  <si>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</si>
  <si>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</si>
  <si>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</si>
  <si>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</si>
  <si>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</si>
  <si>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</si>
  <si>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</si>
  <si>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</si>
  <si>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</si>
  <si>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</si>
  <si>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</si>
  <si>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</si>
  <si>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</si>
  <si>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</si>
  <si>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</si>
  <si>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</si>
  <si>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</si>
  <si>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</si>
  <si>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</si>
  <si>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</si>
  <si>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</si>
  <si>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</si>
  <si>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</si>
  <si>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</si>
  <si>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</si>
  <si>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</si>
  <si>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</si>
  <si>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</si>
  <si>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</si>
  <si>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</si>
  <si>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</si>
  <si>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</si>
  <si>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</si>
  <si>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</si>
  <si>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</si>
  <si>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</si>
  <si>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</si>
  <si>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</si>
  <si>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</si>
  <si>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</si>
  <si>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</si>
  <si>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</si>
  <si>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</si>
  <si>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</si>
  <si>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</si>
  <si>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</si>
  <si>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</si>
  <si>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</si>
  <si>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</si>
  <si>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</si>
  <si>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</si>
  <si>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</si>
  <si>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</si>
  <si>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</si>
  <si>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</si>
  <si>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</si>
  <si>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</si>
  <si>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</si>
  <si>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</si>
  <si>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</si>
  <si>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</si>
  <si>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</si>
  <si>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</si>
  <si>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</si>
  <si>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</si>
  <si>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</si>
  <si>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</si>
  <si>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</si>
  <si>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</si>
  <si>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</si>
  <si>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</si>
  <si>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</si>
  <si>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</si>
  <si>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</si>
  <si>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</si>
  <si>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</si>
  <si>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</si>
  <si>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</si>
  <si>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</si>
  <si>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</si>
  <si>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</si>
  <si>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</si>
  <si>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</si>
  <si>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</si>
  <si>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</si>
  <si>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</si>
  <si>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</si>
  <si>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</si>
  <si>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</si>
  <si>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</si>
  <si>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</si>
  <si>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</si>
  <si>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</si>
  <si>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</si>
  <si>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</si>
  <si>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</si>
  <si>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</si>
  <si>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</si>
  <si>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</si>
  <si>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</si>
  <si>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</si>
  <si>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</si>
  <si>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</si>
  <si>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</si>
  <si>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</si>
  <si>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</si>
  <si>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</si>
  <si>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</si>
  <si>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</si>
  <si>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</si>
  <si>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</si>
  <si>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</si>
  <si>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</si>
  <si>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</si>
  <si>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</si>
  <si>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</si>
  <si>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</si>
  <si>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</si>
  <si>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</si>
  <si>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</si>
  <si>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</si>
  <si>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</si>
  <si>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</si>
  <si>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</si>
  <si>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</si>
  <si>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</si>
  <si>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</si>
  <si>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</si>
  <si>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</si>
  <si>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</si>
  <si>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</si>
  <si>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</si>
  <si>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</si>
  <si>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</si>
  <si>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</si>
  <si>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</si>
  <si>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</si>
  <si>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</si>
  <si>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</si>
  <si>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</si>
  <si>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</si>
  <si>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</si>
  <si>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</si>
  <si>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</si>
  <si>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</si>
  <si>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</si>
  <si>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</si>
  <si>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</si>
  <si>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</si>
  <si>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</si>
  <si>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</si>
  <si>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</si>
  <si>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</si>
  <si>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</si>
  <si>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</si>
  <si>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</si>
  <si>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</si>
  <si>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</si>
  <si>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</si>
  <si>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</si>
  <si>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</si>
  <si>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</si>
  <si>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</si>
  <si>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</si>
  <si>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</si>
  <si>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</si>
  <si>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</si>
  <si>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</si>
  <si>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</si>
  <si>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</si>
  <si>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</si>
  <si>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</si>
  <si>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</si>
  <si>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</si>
  <si>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</si>
  <si>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</si>
  <si>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</si>
  <si>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</si>
  <si>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</si>
  <si>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</si>
  <si>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</si>
  <si>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</si>
  <si>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</si>
  <si>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</si>
  <si>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</si>
  <si>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</si>
  <si>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</si>
  <si>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</si>
  <si>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</si>
  <si>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</si>
  <si>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</si>
  <si>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</si>
  <si>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</si>
  <si>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</si>
  <si>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</si>
  <si>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</si>
  <si>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</si>
  <si>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</si>
  <si>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</si>
  <si>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</si>
  <si>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</si>
  <si>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</si>
  <si>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</si>
  <si>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</si>
  <si>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</si>
  <si>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</si>
  <si>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</si>
  <si>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</si>
  <si>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</si>
  <si>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</si>
  <si>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</si>
  <si>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</si>
  <si>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</si>
  <si>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</si>
  <si>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</si>
  <si>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</si>
  <si>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</si>
  <si>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</si>
  <si>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</si>
  <si>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</si>
  <si>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</si>
  <si>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</si>
  <si>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</si>
  <si>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</si>
  <si>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</si>
  <si>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</si>
  <si>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</si>
  <si>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</si>
  <si>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</si>
  <si>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</si>
  <si>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</si>
  <si>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</si>
  <si>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</si>
  <si>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</si>
  <si>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</si>
  <si>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</si>
  <si>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</si>
  <si>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</si>
  <si>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</si>
  <si>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</si>
  <si>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</si>
  <si>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</si>
  <si>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</si>
  <si>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</si>
  <si>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</si>
  <si>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</si>
  <si>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</si>
  <si>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</si>
  <si>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</si>
  <si>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</si>
  <si>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</si>
  <si>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</si>
  <si>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</si>
  <si>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</si>
  <si>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</si>
  <si>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</si>
  <si>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</si>
  <si>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</si>
  <si>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</si>
  <si>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</si>
  <si>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</si>
  <si>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</si>
  <si>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</si>
  <si>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</si>
  <si>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</si>
  <si>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</si>
  <si>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</si>
  <si>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</si>
  <si>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</si>
  <si>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</si>
  <si>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</si>
  <si>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</si>
  <si>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</si>
  <si>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</si>
  <si>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</si>
  <si>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</si>
  <si>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</si>
  <si>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</si>
  <si>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</si>
  <si>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</si>
  <si>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</si>
  <si>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</si>
  <si>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</si>
  <si>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</si>
  <si>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</si>
  <si>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</si>
  <si>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</si>
  <si>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</si>
  <si>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</si>
  <si>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</si>
  <si>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</si>
  <si>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</si>
  <si>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</si>
  <si>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</si>
  <si>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</si>
  <si>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</si>
  <si>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</si>
  <si>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</si>
  <si>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</si>
  <si>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</si>
  <si>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</si>
  <si>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</si>
  <si>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</si>
  <si>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</si>
  <si>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</si>
  <si>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</si>
  <si>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</si>
  <si>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</si>
  <si>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</si>
  <si>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</si>
  <si>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</si>
  <si>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</si>
  <si>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</si>
  <si>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</si>
  <si>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</si>
  <si>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</si>
  <si>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</si>
  <si>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</si>
  <si>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</si>
  <si>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</si>
  <si>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</si>
  <si>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</si>
  <si>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</si>
  <si>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</si>
  <si>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</si>
  <si>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</si>
  <si>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</si>
  <si>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</si>
  <si>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</si>
  <si>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</si>
  <si>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</si>
  <si>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</si>
  <si>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</si>
  <si>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</si>
  <si>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</si>
  <si>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</si>
  <si>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</si>
  <si>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</si>
  <si>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</si>
  <si>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</si>
  <si>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</si>
  <si>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</si>
  <si>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</si>
  <si>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</si>
  <si>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</si>
  <si>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</si>
  <si>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</si>
  <si>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</si>
  <si>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</si>
  <si>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</si>
  <si>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</si>
  <si>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</si>
  <si>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</si>
  <si>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</si>
  <si>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</si>
  <si>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</si>
  <si>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</si>
  <si>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</si>
  <si>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</si>
  <si>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</si>
  <si>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</si>
  <si>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</si>
  <si>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</si>
  <si>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</si>
  <si>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</si>
  <si>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</si>
  <si>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</si>
  <si>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</si>
  <si>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</si>
  <si>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</si>
  <si>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</si>
  <si>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</si>
  <si>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</si>
  <si>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</si>
  <si>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</si>
  <si>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</si>
  <si>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</si>
  <si>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</si>
  <si>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</si>
  <si>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</si>
  <si>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</si>
  <si>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</si>
  <si>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</si>
  <si>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</si>
  <si>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</si>
  <si>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</si>
  <si>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</si>
  <si>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</si>
  <si>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</si>
  <si>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</si>
  <si>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</si>
  <si>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</si>
  <si>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</si>
  <si>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</si>
  <si>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</si>
  <si>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</si>
  <si>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</si>
  <si>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</si>
  <si>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</si>
  <si>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</si>
  <si>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</si>
  <si>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</si>
  <si>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</si>
  <si>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</si>
  <si>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</si>
  <si>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</si>
  <si>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</si>
  <si>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</si>
  <si>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</si>
  <si>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</si>
  <si>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</si>
  <si>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</si>
  <si>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</si>
  <si>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</si>
  <si>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</si>
  <si>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</si>
  <si>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</si>
  <si>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</si>
  <si>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</si>
  <si>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</si>
  <si>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</si>
  <si>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</si>
  <si>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</si>
  <si>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</si>
  <si>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</si>
  <si>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</si>
  <si>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</si>
  <si>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</si>
  <si>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</si>
  <si>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</si>
  <si>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</si>
  <si>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</si>
  <si>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</si>
  <si>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</si>
  <si>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</si>
  <si>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</si>
  <si>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</si>
  <si>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</si>
  <si>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</si>
  <si>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</si>
  <si>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</si>
  <si>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</si>
  <si>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</si>
  <si>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</si>
  <si>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</si>
  <si>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</si>
  <si>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</si>
  <si>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</si>
  <si>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</si>
  <si>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</si>
  <si>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</si>
  <si>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</si>
  <si>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</si>
  <si>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</si>
  <si>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</si>
  <si>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</si>
  <si>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</si>
  <si>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</si>
  <si>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</si>
  <si>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</si>
  <si>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</si>
  <si>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</si>
  <si>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</si>
  <si>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</si>
  <si>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</si>
  <si>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</si>
  <si>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</si>
  <si>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</si>
  <si>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</si>
  <si>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</si>
  <si>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</si>
  <si>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</si>
  <si>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</si>
  <si>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</si>
  <si>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</si>
  <si>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</si>
  <si>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</si>
  <si>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</si>
  <si>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</si>
  <si>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</si>
  <si>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</si>
  <si>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</si>
  <si>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</si>
  <si>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</si>
  <si>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</si>
  <si>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</si>
  <si>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</si>
  <si>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</si>
  <si>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</si>
  <si>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</si>
  <si>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</si>
  <si>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</si>
  <si>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</si>
  <si>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</si>
  <si>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</si>
  <si>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</si>
  <si>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</si>
  <si>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</si>
  <si>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</si>
  <si>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</si>
  <si>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</si>
  <si>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</si>
  <si>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</si>
  <si>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</si>
  <si>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</si>
  <si>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</si>
  <si>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</si>
  <si>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</si>
  <si>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</si>
  <si>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</si>
  <si>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</si>
  <si>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</si>
  <si>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</si>
  <si>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</si>
  <si>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</si>
  <si>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</si>
  <si>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</si>
  <si>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</si>
  <si>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</si>
  <si>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</si>
  <si>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</si>
  <si>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</si>
  <si>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</si>
  <si>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</si>
  <si>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</si>
  <si>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</si>
  <si>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</si>
  <si>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</si>
  <si>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</si>
  <si>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</si>
  <si>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</si>
  <si>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</si>
  <si>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</si>
  <si>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</si>
  <si>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</si>
  <si>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</si>
  <si>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</si>
  <si>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</si>
  <si>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</si>
  <si>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</si>
  <si>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</si>
  <si>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</si>
  <si>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</si>
  <si>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</si>
  <si>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</si>
  <si>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</si>
  <si>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</si>
  <si>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</si>
  <si>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</si>
  <si>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</si>
  <si>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</si>
  <si>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</si>
  <si>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</si>
  <si>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</si>
  <si>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</si>
  <si>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</si>
  <si>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</si>
  <si>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</si>
  <si>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</si>
  <si>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</si>
  <si>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</si>
  <si>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</si>
  <si>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</si>
  <si>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</si>
  <si>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</si>
  <si>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</si>
  <si>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</si>
  <si>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</si>
  <si>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</si>
  <si>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</si>
  <si>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</si>
  <si>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</si>
  <si>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</si>
  <si>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</si>
  <si>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</si>
  <si>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</si>
  <si>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</si>
  <si>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</si>
  <si>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</si>
  <si>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</si>
  <si>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</si>
  <si>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</si>
  <si>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</si>
  <si>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</si>
  <si>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</si>
  <si>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</si>
  <si>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</si>
  <si>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</si>
  <si>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</si>
  <si>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</si>
  <si>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</si>
  <si>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</si>
  <si>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</si>
  <si>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</si>
  <si>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</si>
  <si>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</si>
  <si>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</si>
  <si>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</si>
  <si>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</si>
  <si>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</si>
  <si>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</si>
  <si>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</si>
  <si>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</si>
  <si>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</si>
  <si>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</si>
  <si>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</si>
  <si>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</si>
  <si>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</si>
  <si>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</si>
  <si>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</si>
  <si>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</si>
  <si>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</si>
  <si>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</si>
  <si>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</si>
  <si>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</si>
  <si>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</si>
  <si>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</si>
  <si>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</si>
  <si>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</si>
  <si>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</si>
  <si>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</si>
  <si>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</si>
  <si>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</si>
  <si>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</si>
  <si>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</si>
  <si>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</si>
  <si>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</si>
  <si>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</si>
  <si>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</si>
  <si>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</si>
  <si>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</si>
  <si>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</si>
  <si>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</si>
  <si>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</si>
  <si>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</si>
  <si>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</si>
  <si>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</si>
  <si>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</si>
  <si>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</si>
  <si>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</si>
  <si>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</si>
  <si>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</si>
  <si>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</si>
  <si>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</si>
  <si>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</si>
  <si>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</si>
  <si>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</si>
  <si>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</si>
  <si>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</si>
  <si>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</si>
  <si>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</si>
  <si>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</si>
  <si>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</si>
  <si>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</si>
  <si>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</si>
  <si>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</si>
  <si>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</si>
  <si>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</si>
  <si>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</si>
  <si>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</si>
  <si>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</si>
  <si>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</si>
  <si>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</si>
  <si>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</si>
  <si>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</si>
  <si>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</si>
  <si>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</si>
  <si>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</si>
  <si>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</si>
  <si>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</si>
  <si>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</si>
  <si>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</si>
  <si>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</si>
  <si>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</si>
  <si>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</si>
  <si>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</si>
  <si>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</si>
  <si>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</si>
  <si>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</si>
  <si>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</si>
  <si>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</si>
  <si>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</si>
  <si>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</si>
  <si>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</si>
  <si>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</si>
  <si>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</si>
  <si>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</si>
  <si>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</si>
  <si>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</si>
  <si>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</si>
  <si>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</si>
  <si>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</si>
  <si>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</si>
  <si>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</si>
  <si>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</si>
  <si>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</si>
  <si>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</si>
  <si>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</si>
  <si>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</si>
  <si>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</si>
  <si>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</si>
  <si>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</si>
  <si>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</si>
  <si>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</si>
  <si>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</si>
  <si>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</si>
  <si>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</si>
  <si>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</si>
  <si>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</si>
  <si>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</si>
  <si>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</si>
  <si>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</si>
  <si>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</si>
  <si>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</si>
  <si>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</si>
  <si>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</si>
  <si>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</si>
  <si>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</si>
  <si>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</si>
  <si>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</si>
  <si>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</si>
  <si>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</si>
  <si>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</si>
  <si>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</si>
  <si>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</si>
  <si>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</si>
  <si>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</si>
  <si>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</si>
  <si>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</si>
  <si>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</si>
  <si>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</si>
  <si>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</si>
  <si>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</si>
  <si>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</si>
  <si>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</si>
  <si>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</si>
  <si>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</si>
  <si>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</si>
  <si>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</si>
  <si>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</si>
  <si>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</si>
  <si>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</si>
  <si>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</si>
  <si>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</si>
  <si>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</si>
  <si>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</si>
  <si>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</si>
  <si>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</si>
  <si>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</si>
  <si>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</si>
  <si>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</si>
  <si>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</si>
  <si>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</si>
  <si>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</si>
  <si>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</si>
  <si>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</si>
  <si>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</si>
  <si>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</si>
  <si>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</si>
  <si>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</si>
  <si>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</si>
  <si>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</si>
  <si>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</si>
  <si>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</si>
  <si>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</si>
  <si>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</si>
  <si>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</si>
  <si>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</si>
  <si>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</si>
  <si>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</si>
  <si>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</si>
  <si>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</si>
  <si>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</si>
  <si>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</si>
  <si>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</si>
  <si>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</si>
  <si>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</si>
  <si>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</si>
  <si>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</si>
  <si>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</si>
  <si>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</si>
  <si>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</si>
  <si>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</si>
  <si>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</si>
  <si>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</si>
  <si>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</si>
  <si>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</si>
  <si>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</si>
  <si>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</si>
  <si>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</si>
  <si>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</si>
  <si>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</si>
  <si>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</si>
  <si>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</si>
  <si>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</si>
  <si>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</si>
  <si>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</si>
  <si>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</si>
  <si>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</si>
  <si>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</si>
  <si>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</si>
  <si>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</si>
  <si>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</si>
  <si>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</si>
  <si>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</si>
  <si>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</si>
  <si>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</si>
  <si>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</si>
  <si>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</si>
  <si>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</si>
  <si>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</si>
  <si>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</si>
  <si>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</si>
  <si>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</si>
  <si>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</si>
  <si>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</si>
  <si>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</si>
  <si>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</si>
  <si>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</si>
  <si>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</si>
  <si>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</si>
  <si>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</si>
  <si>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</si>
  <si>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</si>
  <si>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</si>
  <si>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</si>
  <si>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</si>
  <si>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</si>
  <si>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</si>
  <si>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</si>
  <si>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</si>
  <si>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</si>
  <si>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</si>
  <si>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</si>
  <si>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</si>
  <si>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</si>
  <si>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</si>
  <si>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</si>
  <si>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</si>
  <si>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</si>
  <si>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</si>
  <si>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</si>
  <si>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</si>
  <si>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</si>
  <si>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</si>
  <si>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</si>
  <si>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</si>
  <si>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</si>
  <si>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</si>
  <si>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</si>
  <si>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</si>
  <si>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</si>
  <si>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</si>
  <si>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</si>
  <si>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</si>
  <si>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</si>
  <si>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</si>
  <si>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</si>
  <si>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</si>
  <si>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</si>
  <si>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</si>
  <si>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</si>
  <si>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</si>
  <si>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</si>
  <si>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</si>
  <si>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</si>
  <si>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</si>
  <si>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</si>
  <si>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</si>
  <si>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</si>
  <si>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</si>
  <si>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</si>
  <si>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</si>
  <si>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</si>
  <si>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</si>
  <si>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</si>
  <si>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</si>
  <si>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</si>
  <si>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</si>
  <si>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</si>
  <si>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</si>
  <si>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</si>
  <si>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</si>
  <si>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</si>
  <si>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</si>
  <si>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</si>
  <si>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</si>
  <si>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</si>
  <si>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</si>
  <si>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</si>
  <si>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</si>
  <si>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</si>
  <si>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</si>
  <si>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</si>
  <si>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</si>
  <si>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</si>
  <si>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</si>
  <si>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</si>
  <si>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</si>
  <si>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</si>
  <si>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</si>
  <si>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</si>
  <si>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</si>
  <si>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</si>
  <si>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</si>
  <si>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</si>
  <si>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</si>
  <si>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</si>
  <si>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</si>
  <si>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</si>
  <si>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</si>
  <si>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</si>
  <si>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</si>
  <si>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</si>
  <si>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</si>
  <si>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</si>
  <si>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</si>
  <si>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</si>
  <si>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</si>
  <si>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</si>
  <si>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</si>
  <si>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</si>
  <si>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</si>
  <si>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</si>
  <si>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</si>
  <si>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</si>
  <si>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</si>
  <si>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</si>
  <si>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</si>
  <si>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</si>
  <si>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</si>
  <si>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</si>
  <si>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</si>
  <si>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</si>
  <si>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</si>
  <si>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</si>
  <si>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</si>
  <si>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</si>
  <si>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</si>
  <si>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</si>
  <si>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</si>
  <si>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</si>
  <si>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</si>
  <si>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</si>
  <si>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</si>
  <si>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</si>
  <si>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</si>
  <si>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</si>
  <si>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</si>
  <si>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</si>
  <si>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</si>
  <si>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</si>
  <si>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</si>
  <si>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</si>
  <si>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</si>
  <si>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</si>
  <si>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</si>
  <si>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</si>
  <si>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</si>
  <si>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</si>
  <si>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</si>
  <si>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</si>
  <si>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</si>
  <si>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</si>
  <si>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</si>
  <si>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</si>
  <si>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</si>
  <si>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</si>
  <si>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</si>
  <si>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</si>
  <si>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</si>
  <si>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</si>
  <si>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</si>
  <si>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</si>
  <si>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</si>
  <si>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</si>
  <si>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</si>
  <si>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</si>
  <si>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</si>
  <si>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</si>
  <si>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</si>
  <si>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</si>
  <si>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</si>
  <si>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</si>
  <si>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</si>
  <si>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</si>
  <si>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</si>
  <si>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</si>
  <si>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</si>
  <si>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</si>
  <si>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</si>
  <si>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</si>
  <si>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</si>
  <si>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</si>
  <si>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</si>
  <si>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</si>
  <si>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</si>
  <si>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</si>
  <si>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</si>
  <si>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</si>
  <si>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</si>
  <si>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</si>
  <si>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</si>
  <si>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</si>
  <si>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</si>
  <si>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</si>
  <si>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</si>
  <si>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</si>
  <si>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</si>
  <si>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</si>
  <si>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</si>
  <si>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</si>
  <si>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</si>
  <si>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</si>
  <si>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</si>
  <si>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</si>
  <si>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</si>
  <si>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</si>
  <si>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</si>
  <si>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</si>
  <si>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</si>
  <si>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</si>
  <si>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</si>
  <si>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</si>
  <si>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</si>
  <si>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</si>
  <si>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</si>
  <si>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</si>
  <si>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</si>
  <si>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</si>
  <si>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</si>
  <si>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</si>
  <si>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</si>
  <si>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</si>
  <si>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</si>
  <si>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</si>
  <si>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</si>
  <si>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</si>
  <si>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</si>
  <si>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</si>
  <si>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</si>
  <si>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</si>
  <si>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</si>
  <si>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</si>
  <si>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</si>
  <si>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</si>
  <si>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</si>
  <si>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</si>
  <si>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</si>
  <si>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</si>
  <si>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</si>
  <si>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</si>
  <si>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</si>
  <si>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</si>
  <si>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</si>
  <si>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</si>
  <si>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</si>
  <si>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</si>
  <si>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</si>
  <si>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</si>
  <si>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</si>
  <si>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</si>
  <si>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</si>
  <si>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</si>
  <si>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</si>
  <si>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</si>
  <si>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</si>
  <si>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</si>
  <si>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</si>
  <si>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</si>
  <si>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</si>
  <si>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</si>
  <si>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</si>
  <si>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</si>
  <si>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</si>
  <si>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</si>
  <si>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</si>
  <si>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</si>
  <si>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</si>
  <si>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</si>
  <si>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</si>
  <si>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</si>
  <si>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</si>
  <si>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</si>
  <si>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</si>
  <si>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</si>
  <si>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</si>
  <si>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</si>
  <si>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</si>
  <si>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</si>
  <si>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</si>
  <si>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</si>
  <si>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</si>
  <si>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</si>
  <si>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</si>
  <si>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</si>
  <si>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</si>
  <si>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</si>
  <si>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</si>
  <si>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</si>
  <si>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</si>
  <si>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</si>
  <si>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</si>
  <si>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</si>
  <si>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</si>
  <si>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</si>
  <si>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</si>
  <si>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</si>
  <si>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</si>
  <si>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</si>
  <si>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</si>
  <si>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</si>
  <si>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</si>
  <si>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</si>
  <si>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</si>
  <si>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</si>
  <si>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</si>
  <si>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</si>
  <si>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</si>
  <si>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</si>
  <si>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</si>
  <si>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</si>
  <si>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</si>
  <si>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</si>
  <si>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</si>
  <si>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</si>
  <si>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</si>
  <si>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</si>
  <si>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</si>
  <si>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</si>
  <si>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</si>
  <si>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</si>
  <si>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</si>
  <si>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</si>
  <si>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</si>
  <si>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</si>
  <si>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</si>
  <si>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</si>
  <si>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</si>
  <si>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</si>
  <si>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</si>
  <si>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</si>
  <si>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</si>
  <si>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</si>
  <si>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</si>
  <si>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</si>
  <si>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</si>
  <si>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</si>
  <si>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</si>
  <si>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</si>
  <si>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</si>
  <si>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</si>
  <si>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</si>
  <si>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</si>
  <si>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</si>
  <si>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</si>
  <si>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</si>
  <si>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</si>
  <si>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</si>
  <si>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</si>
  <si>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</si>
  <si>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</si>
  <si>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</si>
  <si>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</si>
  <si>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</si>
  <si>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</si>
  <si>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</si>
  <si>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</si>
  <si>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</si>
  <si>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</si>
  <si>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</si>
  <si>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</si>
  <si>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</si>
  <si>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</si>
  <si>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</si>
  <si>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</si>
  <si>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</si>
  <si>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</si>
  <si>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</si>
  <si>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</si>
  <si>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</si>
  <si>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</si>
  <si>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</si>
  <si>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</si>
  <si>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</si>
  <si>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</si>
  <si>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</si>
  <si>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</si>
  <si>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</si>
  <si>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</si>
  <si>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</si>
  <si>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</si>
  <si>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</si>
  <si>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</si>
  <si>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</si>
  <si>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</si>
  <si>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</si>
  <si>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</si>
  <si>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</si>
  <si>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</si>
  <si>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</si>
  <si>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</si>
  <si>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</si>
  <si>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</si>
  <si>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</si>
  <si>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</si>
  <si>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</si>
  <si>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</si>
  <si>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</si>
  <si>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</si>
  <si>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</si>
  <si>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</si>
  <si>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</si>
  <si>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</si>
  <si>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</si>
  <si>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</si>
  <si>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</si>
  <si>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</si>
  <si>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</si>
  <si>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</si>
  <si>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</si>
  <si>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</si>
  <si>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</si>
  <si>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</si>
  <si>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</si>
  <si>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</si>
  <si>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</si>
  <si>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</si>
  <si>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</si>
  <si>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</si>
  <si>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</si>
  <si>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</si>
  <si>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</si>
  <si>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</si>
  <si>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</si>
  <si>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</si>
  <si>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</si>
  <si>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</si>
  <si>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</si>
  <si>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</si>
  <si>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</si>
  <si>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</si>
  <si>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</si>
  <si>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</si>
  <si>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</si>
  <si>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</si>
  <si>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</si>
  <si>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</si>
  <si>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</si>
  <si>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</si>
  <si>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</si>
  <si>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</si>
  <si>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</si>
  <si>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</si>
  <si>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</si>
  <si>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</si>
  <si>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</si>
  <si>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</si>
  <si>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</si>
  <si>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</si>
  <si>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</si>
  <si>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</si>
  <si>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</si>
  <si>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</si>
  <si>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</si>
  <si>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</si>
  <si>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</si>
  <si>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</si>
  <si>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</si>
  <si>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</si>
  <si>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</si>
  <si>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</si>
  <si>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</si>
  <si>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</si>
  <si>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</si>
  <si>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</si>
  <si>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</si>
  <si>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</si>
  <si>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</si>
  <si>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</si>
  <si>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</si>
  <si>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</si>
  <si>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</si>
  <si>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</si>
  <si>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</si>
  <si>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</si>
  <si>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</si>
  <si>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</si>
  <si>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</si>
  <si>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</si>
  <si>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</si>
  <si>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</si>
  <si>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</si>
  <si>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</si>
  <si>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</si>
  <si>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</si>
  <si>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</si>
  <si>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</si>
  <si>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</si>
  <si>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</si>
  <si>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</si>
  <si>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</si>
  <si>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</si>
  <si>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</si>
  <si>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</si>
  <si>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</si>
  <si>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</si>
  <si>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</si>
  <si>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</si>
  <si>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</si>
  <si>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</si>
  <si>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</si>
  <si>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</si>
  <si>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</si>
  <si>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</si>
  <si>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</si>
  <si>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</si>
  <si>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</si>
  <si>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</si>
  <si>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</si>
  <si>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</si>
  <si>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</si>
  <si>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</si>
  <si>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</si>
  <si>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</si>
  <si>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</si>
  <si>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</si>
  <si>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</si>
  <si>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</si>
  <si>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</si>
  <si>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</si>
  <si>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</si>
  <si>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</si>
  <si>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</si>
  <si>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</si>
  <si>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</si>
  <si>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</si>
  <si>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</si>
  <si>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</si>
  <si>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</si>
  <si>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</si>
  <si>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</si>
  <si>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</si>
  <si>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</si>
  <si>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</si>
  <si>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</si>
  <si>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</si>
  <si>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</si>
  <si>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</si>
  <si>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</si>
  <si>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</si>
  <si>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</si>
  <si>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</si>
  <si>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</si>
  <si>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</si>
  <si>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</si>
  <si>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</si>
  <si>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</si>
  <si>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</si>
  <si>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</si>
  <si>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</si>
  <si>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</si>
  <si>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</si>
  <si>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</si>
  <si>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</si>
  <si>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</si>
  <si>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</si>
  <si>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</si>
  <si>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</si>
  <si>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</si>
  <si>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</si>
  <si>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</si>
  <si>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</si>
  <si>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</si>
  <si>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</si>
  <si>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</si>
  <si>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</si>
  <si>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</si>
  <si>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</si>
  <si>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</si>
  <si>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</si>
  <si>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</si>
  <si>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</si>
  <si>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</si>
  <si>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</si>
  <si>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</si>
  <si>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</si>
  <si>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</si>
  <si>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</si>
  <si>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</si>
  <si>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</si>
  <si>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</si>
  <si>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</si>
  <si>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</si>
  <si>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</si>
  <si>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</si>
  <si>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</si>
  <si>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</si>
  <si>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</si>
  <si>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</si>
  <si>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</si>
  <si>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</si>
  <si>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</si>
  <si>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</si>
  <si>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</si>
  <si>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</si>
  <si>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</si>
  <si>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</si>
  <si>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</si>
  <si>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</si>
  <si>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</si>
  <si>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</si>
  <si>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</si>
  <si>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</si>
  <si>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</si>
  <si>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</si>
  <si>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</si>
  <si>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</si>
  <si>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</si>
  <si>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</si>
  <si>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</si>
  <si>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</si>
  <si>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</si>
  <si>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</si>
  <si>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</si>
  <si>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</si>
  <si>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</si>
  <si>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</si>
  <si>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</si>
  <si>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</si>
  <si>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</si>
  <si>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</si>
  <si>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</si>
  <si>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</si>
  <si>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</si>
  <si>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</si>
  <si>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</si>
  <si>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</si>
  <si>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</si>
  <si>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</si>
  <si>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</si>
  <si>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</si>
  <si>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</si>
  <si>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</si>
  <si>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</si>
  <si>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</si>
  <si>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</si>
  <si>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</si>
  <si>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</si>
  <si>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</si>
  <si>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</si>
  <si>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</si>
  <si>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</si>
  <si>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</si>
  <si>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</si>
  <si>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</si>
  <si>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</si>
  <si>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</si>
  <si>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</si>
  <si>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</si>
  <si>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</si>
  <si>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</si>
  <si>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</si>
  <si>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</si>
  <si>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</si>
  <si>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</si>
  <si>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</si>
  <si>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</si>
  <si>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</si>
  <si>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</si>
  <si>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</si>
  <si>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</si>
  <si>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</si>
  <si>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</si>
  <si>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</si>
  <si>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</si>
  <si>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</si>
  <si>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</si>
  <si>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</si>
  <si>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</si>
  <si>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</si>
  <si>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</si>
  <si>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</si>
  <si>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</si>
  <si>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</si>
  <si>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</si>
  <si>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</si>
  <si>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</si>
  <si>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</si>
  <si>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</si>
  <si>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</si>
  <si>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</si>
  <si>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</si>
  <si>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</si>
  <si>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</si>
  <si>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</si>
  <si>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</si>
  <si>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</si>
  <si>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</si>
  <si>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</si>
  <si>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</si>
  <si>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</si>
  <si>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</si>
  <si>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</si>
  <si>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</si>
  <si>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</si>
  <si>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</si>
  <si>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</si>
  <si>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</si>
  <si>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</si>
  <si>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</si>
  <si>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</si>
  <si>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</si>
  <si>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</si>
  <si>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</si>
  <si>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</si>
  <si>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</si>
  <si>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</si>
  <si>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</si>
  <si>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</si>
  <si>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</si>
  <si>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</si>
  <si>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</si>
  <si>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</si>
  <si>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</si>
  <si>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</si>
  <si>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</si>
  <si>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</si>
  <si>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</si>
  <si>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</si>
  <si>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</si>
  <si>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</si>
  <si>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</si>
  <si>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</si>
  <si>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</si>
  <si>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</si>
  <si>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</si>
  <si>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</si>
  <si>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</si>
  <si>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</si>
  <si>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</si>
  <si>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</si>
  <si>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</si>
  <si>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</si>
  <si>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</si>
  <si>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</si>
  <si>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</si>
  <si>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</si>
  <si>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</si>
  <si>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</si>
  <si>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</si>
  <si>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</si>
  <si>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</si>
  <si>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</si>
  <si>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</si>
  <si>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</si>
  <si>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</si>
  <si>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</si>
  <si>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</si>
  <si>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</si>
  <si>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</si>
  <si>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</si>
  <si>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</si>
  <si>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</si>
  <si>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</si>
  <si>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</si>
  <si>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</si>
  <si>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</si>
  <si>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</si>
  <si>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</si>
  <si>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</si>
  <si>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</si>
  <si>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</si>
  <si>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</si>
  <si>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</si>
  <si>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</si>
  <si>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</si>
  <si>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</si>
  <si>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</si>
  <si>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</si>
  <si>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</si>
  <si>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</si>
  <si>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</si>
  <si>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</si>
  <si>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</si>
  <si>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</si>
  <si>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</si>
  <si>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</si>
  <si>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</si>
  <si>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</si>
  <si>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</si>
  <si>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</si>
  <si>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</si>
  <si>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</si>
  <si>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</si>
  <si>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</si>
  <si>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</si>
  <si>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</si>
  <si>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</si>
  <si>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</si>
  <si>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</si>
  <si>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</si>
  <si>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</si>
  <si>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</si>
  <si>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</si>
  <si>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</si>
  <si>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</si>
  <si>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</si>
  <si>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</si>
  <si>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</si>
  <si>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</si>
  <si>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</si>
  <si>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</si>
  <si>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</si>
  <si>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</si>
  <si>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</si>
  <si>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</si>
  <si>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</si>
  <si>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</si>
  <si>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</si>
  <si>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</si>
  <si>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</si>
  <si>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</si>
  <si>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</si>
  <si>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</si>
  <si>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</si>
  <si>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</si>
  <si>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</si>
  <si>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</si>
  <si>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</si>
  <si>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</si>
  <si>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</si>
  <si>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</si>
  <si>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</si>
  <si>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</si>
  <si>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</si>
  <si>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</si>
  <si>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</si>
  <si>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</si>
  <si>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</si>
  <si>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</si>
  <si>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</si>
  <si>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</si>
  <si>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</si>
  <si>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</si>
  <si>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</si>
  <si>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</si>
  <si>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</si>
  <si>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</si>
  <si>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</si>
  <si>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</si>
  <si>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</si>
  <si>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</si>
  <si>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</si>
  <si>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</si>
  <si>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</si>
  <si>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</si>
  <si>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</si>
  <si>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</si>
  <si>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</si>
  <si>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</si>
  <si>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</si>
  <si>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</si>
  <si>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</si>
  <si>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</si>
  <si>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</si>
  <si>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</si>
  <si>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</si>
  <si>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</si>
  <si>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</si>
  <si>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</si>
  <si>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</si>
  <si>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</si>
  <si>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</si>
  <si>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</si>
  <si>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</si>
  <si>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</si>
  <si>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</si>
  <si>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</si>
  <si>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</si>
  <si>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</si>
  <si>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</si>
  <si>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</si>
  <si>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</si>
  <si>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</si>
  <si>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</si>
  <si>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</si>
  <si>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</si>
  <si>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</si>
  <si>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</si>
  <si>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</si>
  <si>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</si>
  <si>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</si>
  <si>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</si>
  <si>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</si>
  <si>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</si>
  <si>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</si>
  <si>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</si>
  <si>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</si>
  <si>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</si>
  <si>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</si>
  <si>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</si>
  <si>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</si>
  <si>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</si>
  <si>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</si>
  <si>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</si>
  <si>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</si>
  <si>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</si>
  <si>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</si>
  <si>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</si>
  <si>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</si>
  <si>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</si>
  <si>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</si>
  <si>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</si>
  <si>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</si>
  <si>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</si>
  <si>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</si>
  <si>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</si>
  <si>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</si>
  <si>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</si>
  <si>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</si>
  <si>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</si>
  <si>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</si>
  <si>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</si>
  <si>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</si>
  <si>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</si>
  <si>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</si>
  <si>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</si>
  <si>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</si>
  <si>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</si>
  <si>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</si>
  <si>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</si>
  <si>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</si>
  <si>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</si>
  <si>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</si>
  <si>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</si>
  <si>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</si>
  <si>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</si>
  <si>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</si>
  <si>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</si>
  <si>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</si>
  <si>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</si>
  <si>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</si>
  <si>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</si>
  <si>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</si>
  <si>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</si>
  <si>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</si>
  <si>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</si>
  <si>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</si>
  <si>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</si>
  <si>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</si>
  <si>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</si>
  <si>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</si>
  <si>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</si>
  <si>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</si>
  <si>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</si>
  <si>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</si>
  <si>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</si>
  <si>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</si>
  <si>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</si>
  <si>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</si>
  <si>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</si>
  <si>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</si>
  <si>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</si>
  <si>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</si>
  <si>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</si>
  <si>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</si>
  <si>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</si>
  <si>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</si>
  <si>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</si>
  <si>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</si>
  <si>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</si>
  <si>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</si>
  <si>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</si>
  <si>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</si>
  <si>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</si>
  <si>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</si>
  <si>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</si>
  <si>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</si>
  <si>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</si>
  <si>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</si>
  <si>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</si>
  <si>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</si>
  <si>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</si>
  <si>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</si>
  <si>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</si>
  <si>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</si>
  <si>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</si>
  <si>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</si>
  <si>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</si>
  <si>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</si>
  <si>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</si>
  <si>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</si>
  <si>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</si>
  <si>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</si>
  <si>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</si>
  <si>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</si>
  <si>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</si>
  <si>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</si>
  <si>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</si>
  <si>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</si>
  <si>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</si>
  <si>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</si>
  <si>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</si>
  <si>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</si>
  <si>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</si>
  <si>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</si>
  <si>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</si>
  <si>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</si>
  <si>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</si>
  <si>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</si>
  <si>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</si>
  <si>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</si>
  <si>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</si>
  <si>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</si>
  <si>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</si>
  <si>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</si>
  <si>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</si>
  <si>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</si>
  <si>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</si>
  <si>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</si>
  <si>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</si>
  <si>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</si>
  <si>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</si>
  <si>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</si>
  <si>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</si>
  <si>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</si>
  <si>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</si>
  <si>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</si>
  <si>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</si>
  <si>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</si>
  <si>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</si>
  <si>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</si>
  <si>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</si>
  <si>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</si>
  <si>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</si>
  <si>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</si>
  <si>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</si>
  <si>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</si>
  <si>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</si>
  <si>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</si>
  <si>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</si>
  <si>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</si>
  <si>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</si>
  <si>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</si>
  <si>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</si>
  <si>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</si>
  <si>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</si>
  <si>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</si>
  <si>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</si>
  <si>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</si>
  <si>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</si>
  <si>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</si>
  <si>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</si>
  <si>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</si>
  <si>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</si>
  <si>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</si>
  <si>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</si>
  <si>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</si>
  <si>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</si>
  <si>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</si>
  <si>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</si>
  <si>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</si>
  <si>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</si>
  <si>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</si>
  <si>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</si>
  <si>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</si>
  <si>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</si>
  <si>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</si>
  <si>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</si>
  <si>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</si>
  <si>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</si>
  <si>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</si>
  <si>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</si>
  <si>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</si>
  <si>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</si>
  <si>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</si>
  <si>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</si>
  <si>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</si>
  <si>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</si>
  <si>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</si>
  <si>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</si>
  <si>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</si>
  <si>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</si>
  <si>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</si>
  <si>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</si>
  <si>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</si>
  <si>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</si>
  <si>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</si>
  <si>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</si>
  <si>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</si>
  <si>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</si>
  <si>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</si>
  <si>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</si>
  <si>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</si>
  <si>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</si>
  <si>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</si>
  <si>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</si>
  <si>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</si>
  <si>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</si>
  <si>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</si>
  <si>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</si>
  <si>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</si>
  <si>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</si>
  <si>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</si>
  <si>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</si>
  <si>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</si>
  <si>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</si>
  <si>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</si>
  <si>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</si>
  <si>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</si>
  <si>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</si>
  <si>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</si>
  <si>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</si>
  <si>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</si>
  <si>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</si>
  <si>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</si>
  <si>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</si>
  <si>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</si>
  <si>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</si>
  <si>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</si>
  <si>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</si>
  <si>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</si>
  <si>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</si>
  <si>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</si>
  <si>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</si>
  <si>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</si>
  <si>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</si>
  <si>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</si>
  <si>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</si>
  <si>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</si>
  <si>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</si>
  <si>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</si>
  <si>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</si>
  <si>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</si>
  <si>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</si>
  <si>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</si>
  <si>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</si>
  <si>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</si>
  <si>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</si>
  <si>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</si>
  <si>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</si>
  <si>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</si>
  <si>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</si>
  <si>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</si>
  <si>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</si>
  <si>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</si>
  <si>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</si>
  <si>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</si>
  <si>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</si>
  <si>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</si>
  <si>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</si>
  <si>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</si>
  <si>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</si>
  <si>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</si>
  <si>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</si>
  <si>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</si>
  <si>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</si>
  <si>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</si>
  <si>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</si>
  <si>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</si>
  <si>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</si>
  <si>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</si>
  <si>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</si>
  <si>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</si>
  <si>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</si>
  <si>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</si>
  <si>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</si>
  <si>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</si>
  <si>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</si>
  <si>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</si>
  <si>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</si>
  <si>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</si>
  <si>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</si>
  <si>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</si>
  <si>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</si>
  <si>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</si>
  <si>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</si>
  <si>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</si>
  <si>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</si>
  <si>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</si>
  <si>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</si>
  <si>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</si>
  <si>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</si>
  <si>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</si>
  <si>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</si>
  <si>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</si>
  <si>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</si>
  <si>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</si>
  <si>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</si>
  <si>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</si>
  <si>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</si>
  <si>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</si>
  <si>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</si>
  <si>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</si>
  <si>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</si>
  <si>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</si>
  <si>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</si>
  <si>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</si>
  <si>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</si>
  <si>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</si>
  <si>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</si>
  <si>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</si>
  <si>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</si>
  <si>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</si>
  <si>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</si>
  <si>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</si>
  <si>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</si>
  <si>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</si>
  <si>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</si>
  <si>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</si>
  <si>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</si>
  <si>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</si>
  <si>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</si>
  <si>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</si>
  <si>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</si>
  <si>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</si>
  <si>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</si>
  <si>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</si>
  <si>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</si>
  <si>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</si>
  <si>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</si>
  <si>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</si>
  <si>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</si>
  <si>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</si>
  <si>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</si>
  <si>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</si>
  <si>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</si>
  <si>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</si>
  <si>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</si>
  <si>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</si>
  <si>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</si>
  <si>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</si>
  <si>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</si>
  <si>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</si>
  <si>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</si>
  <si>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</si>
  <si>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</si>
  <si>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</si>
  <si>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</si>
  <si>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</si>
  <si>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</si>
  <si>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</si>
  <si>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</si>
  <si>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</si>
  <si>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</si>
  <si>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</si>
  <si>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</si>
  <si>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</si>
  <si>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</si>
  <si>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</si>
  <si>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</si>
  <si>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</si>
  <si>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</si>
  <si>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</si>
  <si>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</si>
  <si>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</si>
  <si>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</si>
  <si>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</si>
  <si>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</si>
  <si>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</si>
  <si>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</si>
  <si>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</si>
  <si>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</si>
  <si>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</si>
  <si>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</si>
  <si>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</si>
  <si>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</si>
  <si>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</si>
  <si>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</si>
  <si>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</si>
  <si>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</si>
  <si>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</si>
  <si>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</si>
  <si>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</si>
  <si>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</si>
  <si>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</si>
  <si>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</si>
  <si>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</si>
  <si>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</si>
  <si>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</si>
  <si>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</si>
  <si>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</si>
  <si>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</si>
  <si>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</si>
  <si>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</si>
  <si>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</si>
  <si>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</si>
  <si>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</si>
  <si>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</si>
  <si>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</si>
  <si>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</si>
  <si>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</si>
  <si>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</si>
  <si>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</si>
  <si>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</si>
  <si>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</si>
  <si>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</si>
  <si>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</si>
  <si>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</si>
  <si>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</si>
  <si>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</si>
  <si>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</si>
  <si>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</si>
  <si>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</si>
  <si>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</si>
  <si>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</si>
  <si>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</si>
  <si>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</si>
  <si>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</si>
  <si>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</si>
  <si>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</si>
  <si>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</si>
  <si>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</si>
  <si>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</si>
  <si>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</si>
  <si>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</si>
  <si>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</si>
  <si>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</si>
  <si>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</si>
  <si>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</si>
  <si>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</si>
  <si>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</si>
  <si>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</si>
  <si>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</si>
  <si>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</si>
  <si>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</si>
  <si>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</si>
  <si>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</si>
  <si>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</si>
  <si>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</si>
  <si>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</si>
  <si>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</si>
  <si>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</si>
  <si>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</si>
  <si>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</si>
  <si>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</si>
  <si>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</si>
  <si>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</si>
  <si>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</si>
  <si>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</si>
  <si>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</si>
  <si>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</si>
  <si>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</si>
  <si>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</si>
  <si>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</si>
  <si>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</si>
  <si>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</si>
  <si>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</si>
  <si>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</si>
  <si>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</si>
  <si>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</si>
  <si>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</si>
  <si>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</si>
  <si>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</si>
  <si>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</si>
  <si>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</si>
  <si>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</si>
  <si>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</si>
  <si>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</si>
  <si>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</si>
  <si>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</si>
  <si>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</si>
  <si>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</si>
  <si>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</si>
  <si>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</si>
  <si>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</si>
  <si>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</si>
  <si>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</si>
  <si>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</si>
  <si>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</si>
  <si>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</si>
  <si>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</si>
  <si>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</si>
  <si>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</si>
  <si>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</si>
  <si>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</si>
  <si>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</si>
  <si>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</si>
  <si>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</si>
  <si>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</si>
  <si>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</si>
  <si>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</si>
  <si>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</si>
  <si>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</si>
  <si>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</si>
  <si>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</si>
  <si>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</si>
  <si>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</si>
  <si>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</si>
  <si>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</si>
  <si>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</si>
  <si>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</si>
  <si>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</si>
  <si>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</si>
  <si>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</si>
  <si>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</si>
  <si>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</si>
  <si>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</si>
  <si>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</si>
  <si>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</si>
  <si>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</si>
  <si>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</si>
  <si>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</si>
  <si>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</si>
  <si>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</si>
  <si>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</si>
  <si>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</si>
  <si>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</si>
  <si>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</si>
  <si>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</si>
  <si>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</si>
  <si>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</si>
  <si>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</si>
  <si>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</si>
  <si>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</si>
  <si>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</si>
  <si>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</si>
  <si>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</si>
  <si>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</si>
  <si>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</si>
  <si>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</si>
  <si>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</si>
  <si>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</si>
  <si>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</si>
  <si>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</si>
  <si>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</si>
  <si>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</si>
  <si>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</si>
  <si>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</si>
  <si>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</si>
  <si>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</si>
  <si>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</si>
  <si>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</si>
  <si>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</si>
  <si>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</si>
  <si>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</si>
  <si>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</si>
  <si>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</si>
  <si>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</si>
  <si>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</si>
  <si>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</si>
  <si>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</si>
  <si>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</si>
  <si>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</si>
  <si>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</si>
  <si>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</si>
  <si>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</si>
  <si>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</si>
  <si>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</si>
  <si>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</si>
  <si>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</si>
  <si>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</si>
  <si>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</si>
  <si>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</si>
  <si>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</si>
  <si>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</si>
  <si>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</si>
  <si>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</si>
  <si>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</si>
  <si>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</si>
  <si>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</si>
  <si>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</si>
  <si>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</si>
  <si>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</si>
  <si>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</si>
  <si>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</si>
  <si>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</si>
  <si>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</si>
  <si>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</si>
  <si>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</si>
  <si>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</si>
  <si>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</si>
  <si>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</si>
  <si>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</si>
  <si>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</si>
  <si>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</si>
  <si>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</si>
  <si>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</si>
  <si>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</si>
  <si>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</si>
  <si>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</si>
  <si>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</si>
  <si>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</si>
  <si>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</si>
  <si>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</si>
  <si>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</si>
  <si>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</si>
  <si>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</si>
  <si>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</si>
  <si>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</si>
  <si>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</si>
  <si>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</si>
  <si>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</si>
  <si>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</si>
  <si>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</si>
  <si>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</si>
  <si>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</si>
  <si>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</si>
  <si>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</si>
  <si>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</si>
  <si>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</si>
  <si>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</si>
  <si>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</si>
  <si>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</si>
  <si>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</si>
  <si>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</si>
  <si>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</si>
  <si>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</si>
  <si>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</si>
  <si>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</si>
  <si>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</si>
  <si>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</si>
  <si>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</si>
  <si>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</si>
  <si>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</si>
  <si>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</si>
  <si>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</si>
  <si>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</si>
  <si>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</si>
  <si>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</si>
  <si>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</si>
  <si>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</si>
  <si>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</si>
  <si>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</si>
  <si>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</si>
  <si>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</si>
  <si>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</si>
  <si>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</si>
  <si>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</si>
  <si>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</si>
  <si>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</si>
  <si>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</si>
  <si>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</si>
  <si>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</si>
  <si>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</si>
  <si>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</si>
  <si>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</si>
  <si>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</si>
  <si>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</si>
  <si>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</si>
  <si>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</si>
  <si>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</si>
  <si>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</si>
  <si>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</si>
  <si>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</si>
  <si>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</si>
  <si>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</si>
  <si>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</si>
  <si>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</si>
  <si>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</si>
  <si>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</si>
  <si>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</si>
  <si>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</si>
  <si>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</si>
  <si>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</si>
  <si>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</si>
  <si>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</si>
  <si>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</si>
  <si>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</si>
  <si>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</si>
  <si>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</si>
  <si>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</si>
  <si>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</si>
  <si>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</si>
  <si>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</si>
  <si>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</si>
  <si>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</si>
  <si>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</si>
  <si>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</si>
  <si>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</si>
  <si>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</si>
  <si>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</si>
  <si>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</si>
  <si>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</si>
  <si>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</si>
  <si>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</si>
  <si>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</si>
  <si>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</si>
  <si>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</si>
  <si>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</si>
  <si>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</si>
  <si>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</si>
  <si>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</si>
  <si>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</si>
  <si>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</si>
  <si>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</si>
  <si>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</si>
  <si>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</si>
  <si>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</si>
  <si>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</si>
  <si>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</si>
  <si>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</si>
  <si>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</si>
  <si>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</si>
  <si>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</si>
  <si>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</si>
  <si>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</si>
  <si>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</si>
  <si>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</si>
  <si>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</si>
  <si>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</si>
  <si>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</si>
  <si>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</si>
  <si>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</si>
  <si>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</si>
  <si>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</si>
  <si>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</si>
  <si>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</si>
  <si>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</si>
  <si>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</si>
  <si>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</si>
  <si>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</si>
  <si>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</si>
  <si>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</si>
  <si>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</si>
  <si>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</si>
  <si>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</si>
  <si>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</si>
  <si>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</si>
  <si>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</si>
  <si>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</si>
  <si>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</si>
  <si>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</si>
  <si>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</si>
  <si>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</si>
  <si>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</si>
  <si>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</si>
  <si>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</si>
  <si>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</si>
  <si>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</si>
  <si>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</si>
  <si>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</si>
  <si>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</si>
  <si>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</si>
  <si>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</si>
  <si>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</si>
  <si>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</si>
  <si>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</si>
  <si>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</si>
  <si>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</si>
  <si>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</si>
  <si>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</si>
  <si>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</si>
  <si>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</si>
  <si>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</si>
  <si>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</si>
  <si>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</si>
  <si>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</si>
  <si>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</si>
  <si>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</si>
  <si>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</si>
  <si>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</si>
  <si>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</si>
  <si>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</si>
  <si>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</si>
  <si>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</si>
  <si>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</si>
  <si>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</si>
  <si>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</si>
  <si>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</si>
  <si>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</si>
  <si>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</si>
  <si>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</si>
  <si>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</si>
  <si>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</si>
  <si>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</si>
  <si>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</si>
  <si>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</si>
  <si>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</si>
  <si>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</si>
  <si>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</si>
  <si>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</si>
  <si>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</si>
  <si>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</si>
  <si>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</si>
  <si>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</si>
  <si>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</si>
  <si>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</si>
  <si>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</si>
  <si>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</si>
  <si>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</si>
  <si>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</si>
  <si>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</si>
  <si>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</si>
  <si>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</si>
  <si>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</si>
  <si>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</si>
  <si>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</si>
  <si>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</si>
  <si>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</si>
  <si>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</si>
  <si>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</si>
  <si>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</si>
  <si>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</si>
  <si>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</si>
  <si>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</si>
  <si>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</si>
  <si>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</si>
  <si>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</si>
  <si>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</si>
  <si>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</si>
  <si>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</si>
  <si>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</si>
  <si>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</si>
  <si>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</si>
  <si>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</si>
  <si>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</si>
  <si>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</si>
  <si>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</si>
  <si>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</si>
  <si>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</si>
  <si>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</si>
  <si>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</si>
  <si>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</si>
  <si>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</si>
  <si>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</si>
  <si>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</si>
  <si>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</si>
  <si>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</si>
  <si>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</si>
  <si>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</si>
  <si>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</si>
  <si>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</si>
  <si>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</si>
  <si>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</si>
  <si>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</si>
  <si>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</si>
  <si>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</si>
  <si>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</si>
  <si>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</si>
  <si>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</si>
  <si>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</si>
  <si>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</si>
  <si>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</si>
  <si>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</si>
  <si>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</si>
  <si>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</si>
  <si>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</si>
  <si>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</si>
  <si>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</si>
  <si>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</si>
  <si>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</si>
  <si>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</si>
  <si>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</si>
  <si>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</si>
  <si>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</si>
  <si>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</si>
  <si>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</si>
  <si>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</si>
  <si>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</si>
  <si>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</si>
  <si>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</si>
  <si>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</si>
  <si>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</si>
  <si>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</si>
  <si>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</si>
  <si>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</si>
  <si>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</si>
  <si>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</si>
  <si>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</si>
  <si>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</si>
  <si>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</si>
  <si>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</si>
  <si>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</si>
  <si>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</si>
  <si>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</si>
  <si>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</si>
  <si>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</si>
  <si>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</si>
  <si>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</si>
  <si>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</si>
  <si>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</si>
  <si>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</si>
  <si>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</si>
  <si>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</si>
  <si>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</si>
  <si>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</si>
  <si>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</si>
  <si>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</si>
  <si>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</si>
  <si>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</si>
  <si>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</si>
  <si>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</si>
  <si>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</si>
  <si>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</si>
  <si>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</si>
  <si>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</si>
  <si>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</si>
  <si>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</si>
  <si>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</si>
  <si>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</si>
  <si>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</si>
  <si>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</si>
  <si>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</si>
  <si>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</si>
  <si>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</si>
  <si>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</si>
  <si>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</si>
  <si>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</si>
  <si>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</si>
  <si>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</si>
  <si>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</si>
  <si>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</si>
  <si>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</si>
  <si>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</si>
  <si>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</si>
  <si>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</si>
  <si>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</si>
  <si>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</si>
  <si>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</si>
  <si>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</si>
  <si>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</si>
  <si>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</si>
  <si>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</si>
  <si>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</si>
  <si>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</si>
  <si>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</si>
  <si>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</si>
  <si>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</si>
  <si>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</si>
  <si>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</si>
  <si>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</si>
  <si>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</si>
  <si>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</si>
  <si>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</si>
  <si>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</si>
  <si>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</si>
  <si>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</si>
  <si>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</si>
  <si>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</si>
  <si>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</si>
  <si>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</si>
  <si>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</si>
  <si>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</si>
  <si>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</si>
  <si>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</si>
  <si>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</si>
  <si>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</si>
  <si>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</si>
  <si>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</si>
  <si>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</si>
  <si>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</si>
  <si>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</si>
  <si>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</si>
  <si>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</si>
  <si>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</si>
  <si>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</si>
  <si>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</si>
  <si>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</si>
  <si>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</si>
  <si>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</si>
  <si>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</si>
  <si>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</si>
  <si>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</si>
  <si>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</si>
  <si>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</si>
  <si>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</si>
  <si>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</si>
  <si>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</si>
  <si>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</si>
  <si>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</si>
  <si>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</si>
  <si>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</si>
  <si>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</si>
  <si>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</si>
  <si>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</si>
  <si>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</si>
  <si>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</si>
  <si>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</si>
  <si>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</si>
  <si>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</si>
  <si>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</si>
  <si>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</si>
  <si>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</si>
  <si>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</si>
  <si>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</si>
  <si>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</si>
  <si>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</si>
  <si>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</si>
  <si>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</si>
  <si>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</si>
  <si>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</si>
  <si>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</si>
  <si>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</si>
  <si>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</si>
  <si>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</si>
  <si>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</si>
  <si>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</si>
  <si>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</si>
  <si>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</si>
  <si>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</si>
  <si>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</si>
  <si>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</si>
  <si>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</si>
  <si>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</si>
  <si>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</si>
  <si>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</si>
  <si>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</si>
  <si>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</si>
  <si>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</si>
  <si>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</si>
  <si>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</si>
  <si>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</si>
  <si>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</si>
  <si>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</si>
  <si>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</si>
  <si>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</si>
  <si>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</si>
  <si>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</si>
  <si>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</si>
  <si>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</si>
  <si>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</si>
  <si>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</si>
  <si>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</si>
  <si>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</si>
  <si>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</si>
  <si>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</si>
  <si>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</si>
  <si>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</si>
  <si>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</si>
  <si>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</si>
  <si>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</si>
  <si>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</si>
  <si>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</si>
  <si>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</si>
  <si>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</si>
  <si>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</si>
  <si>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</si>
  <si>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</si>
  <si>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</si>
  <si>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</si>
  <si>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</si>
  <si>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</si>
  <si>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</si>
  <si>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</si>
  <si>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</si>
  <si>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</si>
  <si>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</si>
  <si>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</si>
  <si>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</si>
  <si>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</si>
  <si>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</si>
  <si>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</si>
  <si>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</si>
  <si>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</si>
  <si>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</si>
  <si>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</si>
  <si>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</si>
  <si>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</si>
  <si>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</si>
  <si>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</si>
  <si>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</si>
  <si>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</si>
  <si>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</si>
  <si>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</si>
  <si>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</si>
  <si>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</si>
  <si>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</si>
  <si>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</si>
  <si>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</si>
  <si>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</si>
  <si>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</si>
  <si>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</si>
  <si>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</si>
  <si>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</si>
  <si>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</si>
  <si>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</si>
  <si>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</si>
  <si>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</si>
  <si>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</si>
  <si>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</si>
  <si>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</si>
  <si>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</si>
  <si>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</si>
  <si>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</si>
  <si>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</si>
  <si>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</si>
  <si>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</si>
  <si>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</si>
  <si>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</si>
  <si>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</si>
  <si>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</si>
  <si>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</si>
  <si>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</si>
  <si>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</si>
  <si>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</si>
  <si>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</si>
  <si>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</si>
  <si>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</si>
  <si>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</si>
  <si>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</si>
  <si>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</si>
  <si>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</si>
  <si>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</si>
  <si>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</si>
  <si>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</si>
  <si>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</si>
  <si>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</si>
  <si>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</si>
  <si>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</si>
  <si>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</si>
  <si>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</si>
  <si>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</si>
  <si>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</si>
  <si>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</si>
  <si>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</si>
  <si>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</si>
  <si>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</si>
  <si>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</si>
  <si>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</si>
  <si>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</si>
  <si>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</si>
  <si>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</si>
  <si>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</si>
  <si>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</si>
  <si>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</si>
  <si>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</si>
  <si>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</si>
  <si>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</si>
  <si>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</si>
  <si>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</si>
  <si>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</si>
  <si>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</si>
  <si>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</si>
  <si>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</si>
  <si>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</si>
  <si>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</si>
  <si>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</si>
  <si>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</si>
  <si>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</si>
  <si>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</si>
  <si>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</si>
  <si>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</si>
  <si>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</si>
  <si>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</si>
  <si>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</si>
  <si>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</si>
  <si>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</si>
  <si>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</si>
  <si>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</si>
  <si>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</si>
  <si>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</si>
  <si>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</si>
  <si>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</si>
  <si>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</si>
  <si>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</si>
  <si>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</si>
  <si>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</si>
  <si>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</si>
  <si>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</si>
  <si>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</si>
  <si>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</si>
  <si>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</si>
  <si>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</si>
  <si>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</si>
  <si>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</si>
  <si>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</si>
  <si>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</si>
  <si>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</si>
  <si>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</si>
  <si>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</si>
  <si>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</si>
  <si>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</si>
  <si>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</si>
  <si>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</si>
  <si>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</si>
  <si>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</si>
  <si>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</si>
  <si>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</si>
  <si>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</si>
  <si>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</si>
  <si>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</si>
  <si>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</si>
  <si>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</si>
  <si>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</si>
  <si>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</si>
  <si>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</si>
  <si>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</si>
  <si>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</si>
  <si>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</si>
  <si>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</si>
  <si>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</si>
  <si>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</si>
  <si>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</si>
  <si>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</si>
  <si>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</si>
  <si>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</si>
  <si>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</si>
  <si>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</si>
  <si>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</si>
  <si>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</si>
  <si>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</si>
  <si>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</si>
  <si>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</si>
  <si>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</si>
  <si>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</si>
  <si>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</si>
  <si>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</si>
  <si>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</si>
  <si>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</si>
  <si>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</si>
  <si>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</si>
  <si>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</si>
  <si>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</si>
  <si>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</si>
  <si>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</si>
  <si>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</si>
  <si>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</si>
  <si>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</si>
  <si>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</si>
  <si>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</si>
  <si>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</si>
  <si>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</si>
  <si>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</si>
  <si>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</si>
  <si>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</si>
  <si>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</si>
  <si>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</si>
  <si>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</si>
  <si>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</si>
  <si>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</si>
  <si>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</si>
  <si>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</si>
  <si>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</si>
  <si>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</si>
  <si>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</si>
  <si>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</si>
  <si>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</si>
  <si>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</si>
  <si>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</si>
  <si>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</si>
  <si>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</si>
  <si>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</si>
  <si>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</si>
  <si>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</si>
  <si>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</si>
  <si>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</si>
  <si>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</si>
  <si>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</si>
  <si>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</si>
  <si>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</si>
  <si>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</si>
  <si>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</si>
  <si>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</si>
  <si>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</si>
  <si>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</si>
  <si>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</si>
  <si>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</si>
  <si>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</si>
  <si>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</si>
  <si>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</si>
  <si>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</si>
  <si>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</si>
  <si>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</si>
  <si>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</si>
  <si>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</si>
  <si>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</si>
  <si>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</si>
  <si>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</si>
  <si>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</si>
  <si>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</si>
  <si>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</si>
  <si>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</si>
  <si>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</si>
  <si>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</si>
  <si>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</si>
  <si>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</si>
  <si>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</si>
  <si>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</si>
  <si>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</si>
  <si>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</si>
  <si>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</si>
  <si>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</si>
  <si>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</si>
  <si>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</si>
  <si>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</si>
  <si>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</si>
  <si>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</si>
  <si>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</si>
  <si>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</si>
  <si>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</si>
  <si>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</si>
  <si>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</si>
  <si>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</si>
  <si>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</si>
  <si>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</si>
  <si>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</si>
  <si>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</si>
  <si>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</si>
  <si>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</si>
  <si>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</si>
  <si>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</si>
  <si>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</si>
  <si>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</si>
  <si>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</si>
  <si>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</si>
  <si>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</si>
  <si>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</si>
  <si>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</si>
  <si>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</si>
  <si>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</si>
  <si>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</si>
  <si>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</si>
  <si>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</si>
  <si>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</si>
  <si>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</si>
  <si>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</si>
  <si>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</si>
  <si>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</si>
  <si>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</si>
  <si>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</si>
  <si>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</si>
  <si>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</si>
  <si>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</si>
  <si>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</si>
  <si>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</si>
  <si>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</si>
  <si>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</si>
  <si>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</si>
  <si>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</si>
  <si>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</si>
  <si>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</si>
  <si>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</si>
  <si>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</si>
  <si>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</si>
  <si>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</si>
  <si>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</si>
  <si>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</si>
  <si>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</si>
  <si>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</si>
  <si>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</si>
  <si>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</si>
  <si>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</si>
  <si>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</si>
  <si>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</si>
  <si>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</si>
  <si>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</si>
  <si>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</si>
  <si>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</si>
  <si>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</si>
  <si>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</si>
  <si>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</si>
  <si>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</si>
  <si>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</si>
  <si>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</si>
  <si>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</si>
  <si>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</si>
  <si>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</si>
  <si>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</si>
  <si>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</si>
  <si>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</si>
  <si>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</si>
  <si>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</si>
  <si>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</si>
  <si>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</si>
  <si>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</si>
  <si>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</si>
  <si>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</si>
  <si>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</si>
  <si>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</si>
  <si>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</si>
  <si>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</si>
  <si>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</si>
  <si>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</si>
  <si>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</si>
  <si>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</si>
  <si>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</si>
  <si>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</si>
  <si>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</si>
  <si>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</si>
  <si>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</si>
  <si>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</si>
  <si>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</si>
  <si>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</si>
  <si>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</si>
  <si>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</si>
  <si>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</si>
  <si>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</si>
  <si>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</si>
  <si>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</si>
  <si>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</si>
  <si>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</si>
  <si>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</si>
  <si>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</si>
  <si>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</si>
  <si>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</si>
  <si>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</si>
  <si>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</si>
  <si>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</si>
  <si>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</si>
  <si>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</si>
  <si>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</si>
  <si>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</si>
  <si>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</si>
  <si>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</si>
  <si>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</si>
  <si>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</si>
  <si>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</si>
  <si>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</si>
  <si>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</si>
  <si>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</si>
  <si>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</si>
  <si>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</si>
  <si>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</si>
  <si>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</si>
  <si>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</si>
  <si>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</si>
  <si>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</si>
  <si>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</si>
  <si>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</si>
  <si>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</si>
  <si>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</si>
  <si>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</si>
  <si>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</si>
  <si>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</si>
  <si>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</si>
  <si>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</si>
  <si>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</si>
  <si>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</si>
  <si>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</si>
  <si>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</si>
  <si>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</si>
  <si>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</si>
  <si>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</si>
  <si>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</si>
  <si>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</si>
  <si>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</si>
  <si>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</si>
  <si>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</si>
  <si>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</si>
  <si>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</si>
  <si>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</si>
  <si>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</si>
  <si>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</si>
  <si>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</si>
  <si>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</si>
  <si>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</si>
  <si>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</si>
  <si>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</si>
  <si>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</si>
  <si>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</si>
  <si>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</si>
  <si>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</si>
  <si>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</si>
  <si>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</si>
  <si>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</si>
  <si>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</si>
  <si>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</si>
  <si>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</si>
  <si>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</si>
  <si>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</si>
  <si>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</si>
  <si>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</si>
  <si>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</si>
  <si>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</si>
  <si>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</si>
  <si>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</si>
  <si>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</si>
  <si>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</si>
  <si>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</si>
  <si>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</si>
  <si>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</si>
  <si>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</si>
  <si>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</si>
  <si>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</si>
  <si>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</si>
  <si>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</si>
  <si>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</si>
  <si>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</si>
  <si>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</si>
  <si>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</si>
  <si>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</si>
  <si>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</si>
  <si>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</si>
  <si>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</si>
  <si>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</si>
  <si>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</si>
  <si>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</si>
  <si>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</si>
  <si>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</si>
  <si>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</si>
  <si>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</si>
  <si>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</si>
  <si>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</si>
  <si>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</si>
  <si>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</si>
  <si>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</si>
  <si>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</si>
  <si>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</si>
  <si>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</si>
  <si>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</si>
  <si>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</si>
  <si>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</si>
  <si>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</si>
  <si>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</si>
  <si>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</si>
  <si>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</si>
  <si>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</si>
  <si>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</si>
  <si>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</si>
  <si>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</si>
  <si>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</si>
  <si>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</si>
  <si>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</si>
  <si>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</si>
  <si>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</si>
  <si>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</si>
  <si>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</si>
  <si>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</si>
  <si>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</si>
  <si>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</si>
  <si>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</si>
  <si>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</si>
  <si>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</si>
  <si>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</si>
  <si>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</si>
  <si>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</si>
  <si>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</si>
  <si>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</si>
  <si>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</si>
  <si>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</si>
  <si>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</si>
  <si>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</si>
  <si>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</si>
  <si>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</si>
  <si>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</si>
  <si>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</si>
  <si>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</si>
  <si>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</si>
  <si>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</si>
  <si>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</si>
  <si>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</si>
  <si>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</si>
  <si>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</si>
  <si>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</si>
  <si>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</si>
  <si>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</si>
  <si>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</si>
  <si>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</si>
  <si>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</si>
  <si>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</si>
  <si>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</si>
  <si>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</si>
  <si>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</si>
  <si>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</si>
  <si>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</si>
  <si>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</si>
  <si>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</si>
  <si>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</si>
  <si>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</si>
  <si>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</si>
  <si>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</si>
  <si>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</si>
  <si>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</si>
  <si>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</si>
  <si>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</si>
  <si>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</si>
  <si>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</si>
  <si>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</si>
  <si>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</si>
  <si>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</si>
  <si>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</si>
  <si>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</si>
  <si>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</si>
  <si>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</si>
  <si>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</si>
  <si>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</si>
  <si>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</si>
  <si>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</si>
  <si>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</si>
  <si>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</si>
  <si>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</si>
  <si>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</si>
  <si>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</si>
  <si>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</si>
  <si>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</si>
  <si>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</si>
  <si>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</si>
  <si>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</si>
  <si>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</si>
  <si>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</si>
  <si>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</si>
  <si>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</si>
  <si>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</si>
  <si>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</si>
  <si>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</si>
  <si>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</si>
  <si>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</si>
  <si>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</si>
  <si>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</si>
  <si>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</si>
  <si>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</si>
  <si>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</si>
  <si>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</si>
  <si>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</si>
  <si>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</si>
  <si>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</si>
  <si>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</si>
  <si>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</si>
  <si>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</si>
  <si>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</si>
  <si>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</si>
  <si>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</si>
  <si>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</si>
  <si>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</si>
  <si>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</si>
  <si>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</si>
  <si>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</si>
  <si>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</si>
  <si>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</si>
  <si>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</si>
  <si>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</si>
  <si>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</si>
  <si>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</si>
  <si>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</si>
  <si>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</si>
  <si>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</si>
  <si>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</si>
  <si>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</si>
  <si>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</si>
  <si>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</si>
  <si>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</si>
  <si>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</si>
  <si>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</si>
  <si>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</si>
  <si>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</si>
  <si>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</si>
  <si>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</si>
  <si>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</si>
  <si>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</si>
  <si>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</si>
  <si>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</si>
  <si>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</si>
  <si>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</si>
  <si>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</si>
  <si>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</si>
  <si>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</si>
  <si>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</si>
  <si>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</si>
  <si>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</si>
  <si>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</si>
  <si>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</si>
  <si>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</si>
  <si>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</si>
  <si>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</si>
  <si>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</si>
  <si>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</si>
  <si>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</si>
  <si>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</si>
  <si>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</si>
  <si>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</si>
  <si>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</si>
  <si>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</si>
  <si>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</si>
  <si>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</si>
  <si>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</si>
  <si>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</si>
  <si>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</si>
  <si>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</si>
  <si>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</si>
  <si>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</si>
  <si>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</si>
  <si>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</si>
  <si>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</si>
  <si>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</si>
  <si>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</si>
  <si>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</si>
  <si>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</si>
  <si>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</si>
  <si>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</si>
  <si>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</si>
  <si>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</si>
  <si>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</si>
  <si>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</si>
  <si>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</si>
  <si>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</si>
  <si>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</si>
  <si>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</si>
  <si>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</si>
  <si>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</si>
  <si>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</si>
  <si>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</si>
  <si>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</si>
  <si>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</si>
  <si>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</si>
  <si>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</si>
  <si>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</si>
  <si>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</si>
  <si>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</si>
  <si>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</si>
  <si>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</si>
  <si>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</si>
  <si>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</si>
  <si>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</si>
  <si>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</si>
  <si>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</si>
  <si>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</si>
  <si>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</si>
  <si>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</si>
  <si>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</si>
  <si>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</si>
  <si>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</si>
  <si>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</si>
  <si>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</si>
  <si>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</si>
  <si>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</si>
  <si>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</si>
  <si>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</si>
  <si>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</si>
  <si>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</si>
  <si>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</si>
  <si>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</si>
  <si>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</si>
  <si>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</si>
  <si>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</si>
  <si>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</si>
  <si>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</si>
  <si>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</si>
  <si>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</si>
  <si>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</si>
  <si>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</si>
  <si>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</si>
  <si>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</si>
  <si>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</si>
  <si>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</si>
  <si>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</si>
  <si>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</si>
  <si>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</si>
  <si>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</si>
  <si>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</si>
  <si>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</si>
  <si>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</si>
  <si>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</si>
  <si>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</si>
  <si>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</si>
  <si>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</si>
  <si>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</si>
  <si>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</si>
  <si>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</si>
  <si>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</si>
  <si>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</si>
  <si>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</si>
  <si>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</si>
  <si>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</si>
  <si>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</si>
  <si>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</si>
  <si>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</si>
  <si>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</si>
  <si>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</si>
  <si>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</si>
  <si>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</si>
  <si>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</si>
  <si>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</si>
  <si>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</si>
  <si>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</si>
  <si>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</si>
  <si>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</si>
  <si>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</si>
  <si>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</si>
  <si>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</si>
  <si>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</si>
  <si>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</si>
  <si>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</si>
  <si>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</si>
  <si>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</si>
  <si>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</si>
  <si>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</si>
  <si>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</si>
  <si>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</si>
  <si>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</si>
  <si>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</si>
  <si>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</si>
  <si>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</si>
  <si>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</si>
  <si>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</si>
  <si>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</si>
  <si>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</si>
  <si>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</si>
  <si>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</si>
  <si>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</si>
  <si>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</si>
  <si>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</si>
  <si>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</si>
  <si>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</si>
  <si>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</si>
  <si>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</si>
  <si>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</si>
  <si>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</si>
  <si>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</si>
  <si>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</si>
  <si>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</si>
  <si>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</si>
  <si>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</si>
  <si>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</si>
  <si>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</si>
  <si>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</si>
  <si>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</si>
  <si>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</si>
  <si>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</si>
  <si>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</si>
  <si>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</si>
  <si>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</si>
  <si>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</si>
  <si>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</si>
  <si>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</si>
  <si>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</si>
  <si>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</si>
  <si>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</si>
  <si>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</si>
  <si>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</si>
  <si>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</si>
  <si>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</si>
  <si>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</si>
  <si>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</si>
  <si>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</si>
  <si>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</si>
  <si>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</si>
  <si>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</si>
  <si>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</si>
  <si>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</si>
  <si>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</si>
  <si>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</si>
  <si>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</si>
  <si>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</si>
  <si>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</si>
  <si>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</si>
  <si>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</si>
  <si>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</si>
  <si>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</si>
  <si>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</si>
  <si>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</si>
  <si>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</si>
  <si>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</si>
  <si>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</si>
  <si>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</si>
  <si>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</si>
  <si>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</si>
  <si>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</si>
  <si>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</si>
  <si>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</si>
  <si>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</si>
  <si>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</si>
  <si>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</si>
  <si>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</si>
  <si>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</si>
  <si>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</si>
  <si>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</si>
  <si>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</si>
  <si>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</si>
  <si>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</si>
  <si>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</si>
  <si>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</si>
  <si>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</si>
  <si>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</si>
  <si>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</si>
  <si>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</si>
  <si>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</si>
  <si>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</si>
  <si>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</si>
  <si>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</si>
  <si>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</si>
  <si>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</si>
  <si>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</si>
  <si>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</si>
  <si>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</si>
  <si>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</si>
  <si>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</si>
  <si>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</si>
  <si>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</si>
  <si>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</si>
  <si>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</si>
  <si>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</si>
  <si>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</si>
  <si>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</si>
  <si>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</si>
  <si>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</si>
  <si>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</si>
  <si>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</si>
  <si>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</si>
  <si>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</si>
  <si>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</si>
  <si>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</si>
  <si>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</si>
  <si>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</si>
  <si>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</si>
  <si>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</si>
  <si>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</si>
  <si>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</si>
  <si>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</si>
  <si>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</si>
  <si>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</si>
  <si>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</si>
  <si>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</si>
  <si>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</si>
  <si>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</si>
  <si>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</si>
  <si>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</si>
  <si>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</si>
  <si>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</si>
  <si>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</si>
  <si>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</si>
  <si>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</si>
  <si>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</si>
  <si>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</si>
  <si>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</si>
  <si>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</si>
  <si>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</si>
  <si>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</si>
  <si>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</si>
  <si>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</si>
  <si>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</si>
  <si>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</si>
  <si>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</si>
  <si>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</si>
  <si>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</si>
  <si>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</si>
  <si>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</si>
  <si>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</si>
  <si>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</si>
  <si>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</si>
  <si>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</si>
  <si>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</si>
  <si>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</si>
  <si>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</si>
  <si>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</si>
  <si>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</si>
  <si>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</si>
  <si>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</si>
  <si>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</si>
  <si>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</si>
  <si>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</si>
  <si>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</si>
  <si>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</si>
  <si>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</si>
  <si>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</si>
  <si>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</si>
  <si>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</si>
  <si>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</si>
  <si>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</si>
  <si>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</si>
  <si>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</si>
  <si>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</si>
  <si>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</si>
  <si>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</si>
  <si>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</si>
  <si>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</si>
  <si>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</si>
  <si>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</si>
  <si>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</si>
  <si>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</si>
  <si>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</si>
  <si>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</si>
  <si>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</si>
  <si>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</si>
  <si>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</si>
  <si>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</si>
  <si>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</si>
  <si>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</si>
  <si>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</si>
  <si>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</si>
  <si>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</si>
  <si>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</si>
  <si>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</si>
  <si>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</si>
  <si>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</si>
  <si>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</si>
  <si>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</si>
  <si>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</si>
  <si>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</si>
  <si>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</si>
  <si>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</si>
  <si>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</si>
  <si>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</si>
  <si>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</si>
  <si>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</si>
  <si>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</si>
  <si>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</si>
  <si>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</si>
  <si>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</si>
  <si>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</si>
  <si>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</si>
  <si>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</si>
  <si>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</si>
  <si>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</si>
  <si>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</si>
  <si>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</si>
  <si>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</si>
  <si>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</si>
  <si>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</si>
  <si>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</si>
  <si>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</si>
  <si>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</si>
  <si>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</si>
  <si>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</si>
  <si>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</si>
  <si>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</si>
  <si>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</si>
  <si>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</si>
  <si>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</si>
  <si>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</si>
  <si>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</si>
  <si>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</si>
  <si>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</si>
  <si>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</si>
  <si>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</si>
  <si>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</si>
  <si>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</si>
  <si>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</si>
  <si>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</si>
  <si>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</si>
  <si>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</si>
  <si>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</si>
  <si>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</si>
  <si>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</si>
  <si>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</si>
  <si>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</si>
  <si>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</si>
  <si>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</si>
  <si>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</si>
  <si>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</si>
  <si>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</si>
  <si>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</si>
  <si>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</si>
  <si>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</si>
  <si>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</si>
  <si>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</si>
  <si>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</si>
  <si>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</si>
  <si>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</si>
  <si>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</si>
  <si>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</si>
  <si>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</si>
  <si>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</si>
  <si>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</si>
  <si>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</si>
  <si>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</si>
  <si>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</si>
  <si>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</si>
  <si>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</si>
  <si>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</si>
  <si>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</si>
  <si>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</si>
  <si>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</si>
  <si>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</si>
  <si>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</si>
  <si>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</si>
  <si>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</si>
  <si>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</si>
  <si>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</si>
  <si>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</si>
  <si>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</si>
  <si>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</si>
  <si>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</si>
  <si>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</si>
  <si>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</si>
  <si>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</si>
  <si>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</si>
  <si>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</si>
  <si>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</si>
  <si>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</si>
  <si>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</si>
  <si>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</si>
  <si>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</si>
  <si>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</si>
  <si>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</si>
  <si>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</si>
  <si>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</si>
  <si>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</si>
  <si>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</si>
  <si>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</si>
  <si>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</si>
  <si>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</si>
  <si>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</si>
  <si>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</si>
  <si>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</si>
  <si>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</si>
  <si>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</si>
  <si>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</si>
  <si>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</si>
  <si>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</si>
  <si>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</si>
  <si>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</si>
  <si>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</si>
  <si>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</si>
  <si>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</si>
  <si>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</si>
  <si>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</si>
  <si>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</si>
  <si>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</si>
  <si>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</si>
  <si>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</si>
  <si>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</si>
  <si>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</si>
  <si>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</si>
  <si>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</si>
  <si>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</si>
  <si>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</si>
  <si>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</si>
  <si>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</si>
  <si>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</si>
  <si>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</si>
  <si>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</si>
  <si>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</si>
  <si>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</si>
  <si>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</si>
  <si>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</si>
  <si>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</si>
  <si>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</si>
  <si>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</si>
  <si>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</si>
  <si>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</si>
  <si>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</si>
  <si>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</si>
  <si>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</si>
  <si>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</si>
  <si>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</si>
  <si>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</si>
  <si>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</si>
  <si>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</si>
  <si>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</si>
  <si>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</si>
  <si>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</si>
  <si>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</si>
  <si>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</si>
  <si>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</si>
  <si>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</si>
  <si>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</si>
  <si>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</si>
  <si>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</si>
  <si>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</si>
  <si>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</si>
  <si>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</si>
  <si>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</si>
  <si>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</si>
  <si>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</si>
  <si>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</si>
  <si>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</si>
  <si>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</si>
  <si>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</si>
  <si>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</si>
  <si>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</si>
  <si>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</si>
  <si>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</si>
  <si>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</si>
  <si>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</si>
  <si>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</si>
  <si>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</si>
  <si>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</si>
  <si>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</si>
  <si>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</si>
  <si>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</si>
  <si>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</si>
  <si>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</si>
  <si>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</si>
  <si>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</si>
  <si>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</si>
  <si>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</si>
  <si>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</si>
  <si>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</si>
  <si>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</si>
  <si>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</si>
  <si>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</si>
  <si>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</si>
  <si>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</si>
  <si>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</si>
  <si>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</si>
  <si>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</si>
  <si>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</si>
  <si>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</si>
  <si>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</si>
  <si>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</si>
  <si>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</si>
  <si>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</si>
  <si>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</si>
  <si>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</si>
  <si>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</si>
  <si>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</si>
  <si>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</si>
  <si>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</si>
  <si>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</si>
  <si>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</si>
  <si>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</si>
  <si>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</si>
  <si>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</si>
  <si>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</si>
  <si>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</si>
  <si>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</si>
  <si>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</si>
  <si>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</si>
  <si>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</si>
  <si>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</si>
  <si>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</si>
  <si>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</si>
  <si>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</si>
  <si>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</si>
  <si>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</si>
  <si>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</si>
  <si>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</si>
  <si>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</si>
  <si>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</si>
  <si>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</si>
  <si>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</si>
  <si>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</si>
  <si>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</si>
  <si>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</si>
  <si>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</si>
  <si>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</si>
  <si>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</si>
  <si>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</si>
  <si>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</si>
  <si>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</si>
  <si>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</si>
  <si>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</si>
  <si>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</si>
  <si>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</si>
  <si>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</si>
  <si>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</si>
  <si>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</si>
  <si>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</si>
  <si>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</si>
  <si>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</si>
  <si>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</si>
  <si>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</si>
  <si>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</si>
  <si>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</si>
  <si>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</si>
  <si>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</si>
  <si>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</si>
  <si>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</si>
  <si>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</si>
  <si>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</si>
  <si>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</si>
  <si>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</si>
  <si>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</si>
  <si>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</si>
  <si>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</si>
  <si>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</si>
  <si>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</si>
  <si>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</si>
  <si>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</si>
  <si>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</si>
  <si>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</si>
  <si>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</si>
  <si>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</si>
  <si>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</si>
  <si>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</si>
  <si>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</si>
  <si>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</si>
  <si>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</si>
  <si>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</si>
  <si>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</si>
  <si>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</si>
  <si>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</si>
  <si>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</si>
  <si>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</si>
  <si>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</si>
  <si>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</si>
  <si>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</si>
  <si>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</si>
  <si>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</si>
  <si>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</si>
  <si>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</si>
  <si>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</si>
  <si>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</si>
  <si>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</si>
  <si>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</si>
  <si>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</si>
  <si>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</si>
  <si>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</si>
  <si>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</si>
  <si>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</si>
  <si>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</si>
  <si>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</si>
  <si>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</si>
  <si>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</si>
  <si>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</si>
  <si>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</si>
  <si>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</si>
  <si>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</si>
  <si>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</si>
  <si>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</si>
  <si>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</si>
  <si>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</si>
  <si>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</si>
  <si>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</si>
  <si>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</si>
  <si>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</si>
  <si>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</si>
  <si>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</si>
  <si>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</si>
  <si>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</si>
  <si>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</si>
  <si>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</si>
  <si>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</si>
  <si>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</si>
  <si>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</si>
  <si>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</si>
  <si>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</si>
  <si>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</si>
  <si>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</si>
  <si>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</si>
  <si>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</si>
  <si>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</si>
  <si>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</si>
  <si>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</si>
  <si>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</si>
  <si>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</si>
  <si>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</si>
  <si>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</si>
  <si>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</si>
  <si>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</si>
  <si>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</si>
  <si>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</si>
  <si>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</si>
  <si>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</si>
  <si>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</si>
  <si>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</si>
  <si>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</si>
  <si>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</si>
  <si>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</si>
  <si>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</si>
  <si>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</si>
  <si>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</si>
  <si>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</si>
  <si>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</si>
  <si>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</si>
  <si>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</si>
  <si>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</si>
  <si>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</si>
  <si>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</si>
  <si>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</si>
  <si>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</si>
  <si>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</si>
  <si>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</si>
  <si>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</si>
  <si>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</si>
  <si>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</si>
  <si>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</si>
  <si>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</si>
  <si>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</si>
  <si>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</si>
  <si>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</si>
  <si>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</si>
  <si>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</si>
  <si>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</si>
  <si>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</si>
  <si>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</si>
  <si>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</si>
  <si>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</si>
  <si>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</si>
  <si>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</si>
  <si>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</si>
  <si>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</si>
  <si>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</si>
  <si>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</si>
  <si>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</si>
  <si>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</si>
  <si>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</si>
  <si>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</si>
  <si>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</si>
  <si>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</si>
  <si>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</si>
  <si>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</si>
  <si>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</si>
  <si>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</si>
  <si>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</si>
  <si>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</si>
  <si>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</si>
  <si>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</si>
  <si>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</si>
  <si>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</si>
  <si>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</si>
  <si>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</si>
  <si>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</si>
  <si>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</si>
  <si>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</si>
  <si>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</si>
  <si>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</si>
  <si>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</si>
  <si>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</si>
  <si>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</si>
  <si>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</si>
  <si>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</si>
  <si>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</si>
  <si>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</si>
  <si>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</si>
  <si>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</si>
  <si>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</si>
  <si>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</si>
  <si>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</si>
  <si>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</si>
  <si>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</si>
  <si>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</si>
  <si>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</si>
  <si>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</si>
  <si>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</si>
  <si>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</si>
  <si>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</si>
  <si>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</si>
  <si>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</si>
  <si>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</si>
  <si>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</si>
  <si>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</si>
  <si>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</si>
  <si>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</si>
  <si>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</si>
  <si>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</si>
  <si>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</si>
  <si>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</si>
  <si>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</si>
  <si>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</si>
  <si>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</si>
  <si>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</si>
  <si>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</si>
  <si>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</si>
  <si>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</si>
  <si>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</si>
  <si>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</si>
  <si>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</si>
  <si>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</si>
  <si>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</si>
  <si>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</si>
  <si>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</si>
  <si>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</si>
  <si>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</si>
  <si>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</si>
  <si>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</si>
  <si>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</si>
  <si>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</si>
  <si>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</si>
  <si>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</si>
  <si>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</si>
  <si>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</si>
  <si>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</si>
  <si>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</si>
  <si>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</si>
  <si>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</si>
  <si>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</si>
  <si>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</si>
  <si>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</si>
  <si>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</si>
  <si>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</si>
  <si>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</si>
  <si>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</si>
  <si>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</si>
  <si>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</si>
  <si>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</si>
  <si>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</si>
  <si>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</si>
  <si>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</si>
  <si>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</si>
  <si>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</si>
  <si>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</si>
  <si>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</si>
  <si>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</si>
  <si>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</si>
  <si>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</si>
  <si>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</si>
  <si>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</si>
  <si>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</si>
  <si>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</si>
  <si>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</si>
  <si>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</si>
  <si>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</si>
  <si>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</si>
  <si>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</si>
  <si>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</si>
  <si>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</si>
  <si>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</si>
  <si>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</si>
  <si>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</si>
  <si>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</si>
  <si>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</si>
  <si>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</si>
  <si>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</si>
  <si>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</si>
  <si>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</si>
  <si>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</si>
  <si>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</si>
  <si>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</si>
  <si>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</si>
  <si>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</si>
  <si>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</si>
  <si>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</si>
  <si>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</si>
  <si>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</si>
  <si>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</si>
  <si>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</si>
  <si>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</si>
  <si>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</si>
  <si>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</si>
  <si>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</si>
  <si>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</si>
  <si>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</si>
  <si>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</si>
  <si>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</si>
  <si>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</si>
  <si>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</si>
  <si>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</si>
  <si>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</si>
  <si>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</si>
  <si>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</si>
  <si>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</si>
  <si>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</si>
  <si>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</si>
  <si>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</si>
  <si>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</si>
  <si>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</si>
  <si>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</si>
  <si>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</si>
  <si>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</si>
  <si>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</si>
  <si>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</si>
  <si>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</si>
  <si>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</si>
  <si>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</si>
  <si>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</si>
  <si>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</si>
  <si>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</si>
  <si>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</si>
  <si>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</si>
  <si>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</si>
  <si>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</si>
  <si>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</si>
  <si>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</si>
  <si>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</si>
  <si>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</si>
  <si>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</si>
  <si>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</si>
  <si>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</si>
  <si>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</si>
  <si>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</si>
  <si>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</si>
  <si>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</si>
  <si>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</si>
  <si>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</si>
  <si>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</si>
  <si>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</si>
  <si>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</si>
  <si>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</si>
  <si>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</si>
  <si>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</si>
  <si>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</si>
  <si>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</si>
  <si>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</si>
  <si>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</si>
  <si>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</si>
  <si>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</si>
  <si>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</si>
  <si>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</si>
  <si>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</si>
  <si>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</si>
  <si>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</si>
  <si>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</si>
  <si>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</si>
  <si>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</si>
  <si>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</si>
  <si>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</si>
  <si>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</si>
  <si>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</si>
  <si>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</si>
  <si>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</si>
  <si>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</si>
  <si>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</si>
  <si>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</si>
  <si>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</si>
  <si>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</si>
  <si>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</si>
  <si>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</si>
  <si>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</si>
  <si>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</si>
  <si>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</si>
  <si>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</si>
  <si>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</si>
  <si>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</si>
  <si>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</si>
  <si>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</si>
  <si>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</si>
  <si>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</si>
  <si>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</si>
  <si>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</si>
  <si>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</si>
  <si>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</si>
  <si>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</si>
  <si>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</si>
  <si>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</si>
  <si>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</si>
  <si>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</si>
  <si>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</si>
  <si>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</si>
  <si>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</si>
  <si>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</si>
  <si>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</si>
  <si>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</si>
  <si>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</si>
  <si>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</si>
  <si>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</si>
  <si>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</si>
  <si>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</si>
  <si>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</si>
  <si>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</si>
  <si>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</si>
  <si>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</si>
  <si>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</si>
  <si>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</si>
  <si>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</si>
  <si>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</si>
  <si>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</si>
  <si>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</si>
  <si>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</si>
  <si>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</si>
  <si>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</si>
  <si>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</si>
  <si>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</si>
  <si>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</si>
  <si>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</si>
  <si>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</si>
  <si>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</si>
  <si>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</si>
  <si>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</si>
  <si>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</si>
  <si>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</si>
  <si>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</si>
  <si>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</si>
  <si>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</si>
  <si>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</si>
  <si>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</si>
  <si>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</si>
  <si>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</si>
  <si>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</si>
  <si>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</si>
  <si>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</si>
  <si>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</si>
  <si>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</si>
  <si>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</si>
  <si>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</si>
  <si>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</si>
  <si>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</si>
  <si>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</si>
  <si>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</si>
  <si>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</si>
  <si>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</si>
  <si>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</si>
  <si>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</si>
  <si>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</si>
  <si>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</si>
  <si>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</si>
  <si>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</si>
  <si>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</si>
  <si>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</si>
  <si>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</si>
  <si>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</si>
  <si>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</si>
  <si>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</si>
  <si>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</si>
  <si>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</si>
  <si>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</si>
  <si>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</si>
  <si>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</si>
  <si>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</si>
  <si>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</si>
  <si>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</si>
  <si>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</si>
  <si>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</si>
  <si>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</si>
  <si>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</si>
  <si>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</si>
  <si>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</si>
  <si>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</si>
  <si>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</si>
  <si>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</si>
  <si>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</si>
  <si>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</si>
  <si>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</si>
  <si>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</si>
  <si>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</si>
  <si>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</si>
  <si>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</si>
  <si>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</si>
  <si>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</si>
  <si>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</si>
  <si>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</si>
  <si>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</si>
  <si>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</si>
  <si>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</si>
  <si>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</si>
  <si>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</si>
  <si>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</si>
  <si>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</si>
  <si>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</si>
  <si>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</si>
  <si>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</si>
  <si>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</si>
  <si>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</si>
  <si>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</si>
  <si>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</si>
  <si>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</si>
  <si>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</si>
  <si>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</si>
  <si>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</si>
  <si>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</si>
  <si>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</si>
  <si>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</si>
  <si>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</si>
  <si>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</si>
  <si>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</si>
  <si>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</si>
  <si>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</si>
  <si>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</si>
  <si>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</si>
  <si>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</si>
  <si>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</si>
  <si>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</si>
  <si>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</si>
  <si>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</si>
  <si>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</si>
  <si>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</si>
  <si>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</si>
  <si>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</si>
  <si>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</si>
  <si>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</si>
  <si>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</si>
  <si>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</si>
  <si>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</si>
  <si>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</si>
  <si>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</si>
  <si>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</si>
  <si>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</si>
  <si>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</si>
  <si>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</si>
  <si>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</si>
  <si>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</si>
  <si>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</si>
  <si>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</si>
  <si>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</si>
  <si>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</si>
  <si>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</si>
  <si>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</si>
  <si>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</si>
  <si>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</si>
  <si>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</si>
  <si>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</si>
  <si>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</si>
  <si>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</si>
  <si>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</si>
  <si>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</si>
  <si>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</si>
  <si>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</si>
  <si>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</si>
  <si>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</si>
  <si>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</si>
  <si>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</si>
  <si>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</si>
  <si>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</si>
  <si>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</si>
  <si>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</si>
  <si>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</si>
  <si>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</si>
  <si>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</si>
  <si>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</si>
  <si>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</si>
  <si>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</si>
  <si>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</si>
  <si>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</si>
  <si>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</si>
  <si>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</si>
  <si>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</si>
  <si>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</si>
  <si>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</si>
  <si>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</si>
  <si>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</si>
  <si>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</si>
  <si>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</si>
  <si>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</si>
  <si>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</si>
  <si>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</si>
  <si>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</si>
  <si>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</si>
  <si>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</si>
  <si>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</si>
  <si>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</si>
  <si>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</si>
  <si>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</si>
  <si>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</si>
  <si>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</si>
  <si>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</si>
  <si>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</si>
  <si>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</si>
  <si>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</si>
  <si>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</si>
  <si>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</si>
  <si>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</si>
  <si>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</si>
  <si>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</si>
  <si>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</si>
  <si>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</si>
  <si>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</si>
  <si>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</si>
  <si>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</si>
  <si>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</si>
  <si>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</si>
  <si>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</si>
  <si>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</si>
  <si>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</si>
  <si>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</si>
  <si>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</si>
  <si>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</si>
  <si>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</si>
  <si>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</si>
  <si>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</si>
  <si>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</si>
  <si>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</si>
  <si>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</si>
  <si>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</si>
  <si>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</si>
  <si>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</si>
  <si>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</si>
  <si>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</si>
  <si>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</si>
  <si>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</si>
  <si>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</si>
  <si>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</si>
  <si>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</si>
  <si>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</si>
  <si>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</si>
  <si>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</si>
  <si>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</si>
  <si>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</si>
  <si>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</si>
  <si>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</si>
  <si>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</si>
  <si>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</si>
  <si>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</si>
  <si>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</si>
  <si>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</si>
  <si>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</si>
  <si>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</si>
  <si>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</si>
  <si>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</si>
  <si>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</si>
  <si>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</si>
  <si>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</si>
  <si>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</si>
  <si>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</si>
  <si>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</si>
  <si>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</si>
  <si>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</si>
  <si>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</si>
  <si>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</si>
  <si>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</si>
  <si>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</si>
  <si>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</si>
  <si>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</si>
  <si>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</si>
  <si>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</si>
  <si>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</si>
  <si>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</si>
  <si>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</si>
  <si>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</si>
  <si>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</si>
  <si>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</si>
  <si>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</si>
  <si>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</si>
  <si>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</si>
  <si>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</si>
  <si>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</si>
  <si>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</si>
  <si>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</si>
  <si>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</si>
  <si>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</si>
  <si>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</si>
  <si>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</si>
  <si>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</si>
  <si>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</si>
  <si>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</si>
  <si>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</si>
  <si>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</si>
  <si>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</si>
  <si>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</si>
  <si>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</si>
  <si>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</si>
  <si>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</si>
  <si>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</si>
  <si>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</si>
  <si>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</si>
  <si>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</si>
  <si>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</si>
  <si>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</si>
  <si>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</si>
  <si>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</si>
  <si>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</si>
  <si>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</si>
  <si>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</si>
  <si>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</si>
  <si>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</si>
  <si>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</si>
  <si>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</si>
  <si>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</si>
  <si>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</si>
  <si>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</si>
  <si>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</si>
  <si>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</si>
  <si>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</si>
  <si>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</si>
  <si>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</si>
  <si>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</si>
  <si>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</si>
  <si>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</si>
  <si>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</si>
  <si>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</si>
  <si>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</si>
  <si>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</si>
  <si>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</si>
  <si>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</si>
  <si>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</si>
  <si>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</si>
  <si>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</si>
  <si>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</si>
  <si>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</si>
  <si>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</si>
  <si>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</si>
  <si>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</si>
  <si>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</si>
  <si>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</si>
  <si>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</si>
  <si>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</si>
  <si>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</si>
  <si>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</si>
  <si>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</si>
  <si>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</si>
  <si>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</si>
  <si>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</si>
  <si>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</si>
  <si>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</si>
  <si>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</si>
  <si>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</si>
  <si>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</si>
  <si>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</si>
  <si>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</si>
  <si>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</si>
  <si>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</si>
  <si>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</si>
  <si>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</si>
  <si>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</si>
  <si>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</si>
  <si>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</si>
  <si>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</si>
  <si>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</si>
  <si>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</si>
  <si>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</si>
  <si>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</si>
  <si>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</si>
  <si>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</si>
  <si>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</si>
  <si>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</si>
  <si>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</si>
  <si>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</si>
  <si>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</si>
  <si>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</si>
  <si>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</si>
  <si>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</si>
  <si>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</si>
  <si>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</si>
  <si>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</si>
  <si>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</si>
  <si>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</si>
  <si>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</si>
  <si>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</si>
  <si>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</si>
  <si>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</si>
  <si>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</si>
  <si>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</si>
  <si>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</si>
  <si>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</si>
  <si>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</si>
  <si>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</si>
  <si>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</si>
  <si>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</si>
  <si>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</si>
  <si>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</si>
  <si>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</si>
  <si>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</si>
  <si>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</si>
  <si>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</si>
  <si>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</si>
  <si>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</si>
  <si>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</si>
  <si>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</si>
  <si>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</si>
  <si>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</si>
  <si>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</si>
  <si>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</si>
  <si>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</si>
  <si>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</si>
  <si>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</si>
  <si>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</si>
  <si>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</si>
  <si>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</si>
  <si>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</si>
  <si>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</si>
  <si>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</si>
  <si>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</si>
  <si>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</si>
  <si>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</si>
  <si>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</si>
  <si>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</si>
  <si>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</si>
  <si>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</si>
  <si>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</si>
  <si>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</si>
  <si>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</si>
  <si>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</si>
  <si>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</si>
  <si>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</si>
  <si>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</si>
  <si>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</si>
  <si>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</si>
  <si>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</si>
  <si>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</si>
  <si>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</si>
  <si>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</si>
  <si>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</si>
  <si>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</si>
  <si>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</si>
  <si>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</si>
  <si>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</si>
  <si>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</si>
  <si>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</si>
  <si>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</si>
  <si>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</si>
  <si>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</si>
  <si>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</si>
  <si>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</si>
  <si>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</si>
  <si>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</si>
  <si>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</si>
  <si>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</si>
  <si>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</si>
  <si>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</si>
  <si>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</si>
  <si>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</si>
  <si>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</si>
  <si>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</si>
  <si>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</si>
  <si>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</si>
  <si>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</si>
  <si>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</si>
  <si>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</si>
  <si>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</si>
  <si>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</si>
  <si>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</si>
  <si>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</si>
  <si>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</si>
  <si>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</si>
  <si>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</si>
  <si>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</si>
  <si>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</si>
  <si>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</si>
  <si>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</si>
  <si>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</si>
  <si>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</si>
  <si>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</si>
  <si>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</si>
  <si>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</si>
  <si>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</si>
  <si>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</si>
  <si>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</si>
  <si>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</si>
  <si>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</si>
  <si>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</si>
  <si>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</si>
  <si>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</si>
  <si>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</si>
  <si>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</si>
  <si>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</si>
  <si>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</si>
  <si>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</si>
  <si>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</si>
  <si>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</si>
  <si>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</si>
  <si>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</si>
  <si>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</si>
  <si>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</si>
  <si>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</si>
  <si>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</si>
  <si>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</si>
  <si>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</si>
  <si>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</si>
  <si>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</si>
  <si>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</si>
  <si>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</si>
  <si>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</si>
  <si>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</si>
  <si>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</si>
  <si>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</si>
  <si>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</si>
  <si>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</si>
  <si>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</si>
  <si>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</si>
  <si>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</si>
  <si>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</si>
  <si>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</si>
  <si>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</si>
  <si>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</si>
  <si>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</si>
  <si>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</si>
  <si>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</si>
  <si>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</si>
  <si>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</si>
  <si>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</si>
  <si>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</si>
  <si>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</si>
  <si>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</si>
  <si>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</si>
  <si>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</si>
  <si>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</si>
  <si>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</si>
  <si>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</si>
  <si>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</si>
  <si>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</si>
  <si>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</si>
  <si>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</si>
  <si>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</si>
  <si>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</si>
  <si>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</si>
  <si>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</si>
  <si>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</si>
  <si>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</si>
  <si>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</si>
  <si>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</si>
  <si>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</si>
  <si>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</si>
  <si>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</si>
  <si>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</si>
  <si>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</si>
  <si>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</si>
  <si>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</si>
  <si>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</si>
  <si>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</si>
  <si>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</si>
  <si>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</si>
  <si>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</si>
  <si>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</si>
  <si>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</si>
  <si>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</si>
  <si>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</si>
  <si>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</si>
  <si>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</si>
  <si>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</si>
  <si>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</si>
  <si>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</si>
  <si>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</si>
  <si>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</si>
  <si>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</si>
  <si>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</si>
  <si>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</si>
  <si>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</si>
  <si>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</si>
  <si>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</si>
  <si>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</si>
  <si>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</si>
  <si>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</si>
  <si>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</si>
  <si>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</si>
  <si>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</si>
  <si>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</si>
  <si>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</si>
  <si>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</si>
  <si>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</si>
  <si>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</si>
  <si>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</si>
  <si>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</si>
  <si>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</si>
  <si>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</si>
  <si>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</si>
  <si>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</si>
  <si>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</si>
  <si>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</si>
  <si>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</si>
  <si>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</si>
  <si>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</si>
  <si>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</si>
  <si>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</si>
  <si>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</si>
  <si>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</si>
  <si>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</si>
  <si>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</si>
  <si>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</si>
  <si>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</si>
  <si>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</si>
  <si>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</si>
  <si>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</si>
  <si>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</si>
  <si>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</si>
  <si>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</si>
  <si>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</si>
  <si>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</si>
  <si>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</si>
  <si>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</si>
  <si>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</si>
  <si>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</si>
  <si>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</si>
  <si>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</si>
  <si>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</si>
  <si>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</si>
  <si>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</si>
  <si>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</si>
  <si>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</si>
  <si>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</si>
  <si>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</si>
  <si>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</si>
  <si>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</si>
  <si>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</si>
  <si>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</si>
  <si>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</si>
  <si>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</si>
  <si>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</si>
  <si>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</si>
  <si>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</si>
  <si>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</si>
  <si>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</si>
  <si>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</si>
  <si>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</si>
  <si>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</si>
  <si>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</si>
  <si>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</si>
  <si>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</si>
  <si>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</si>
  <si>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</si>
  <si>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</si>
  <si>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</si>
  <si>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</si>
  <si>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</si>
  <si>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</si>
  <si>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</si>
  <si>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</si>
  <si>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</si>
  <si>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</si>
  <si>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</si>
  <si>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</si>
  <si>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</si>
  <si>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</si>
  <si>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</si>
  <si>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</si>
  <si>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</si>
  <si>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</si>
  <si>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</si>
  <si>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</si>
  <si>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</si>
  <si>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</si>
  <si>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</si>
  <si>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</si>
  <si>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</si>
  <si>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</si>
  <si>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</si>
  <si>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</si>
  <si>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</si>
  <si>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</si>
  <si>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</si>
  <si>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</si>
  <si>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</si>
  <si>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</si>
  <si>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</si>
  <si>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</si>
  <si>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</si>
  <si>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</si>
  <si>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</si>
  <si>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</si>
  <si>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</si>
  <si>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</si>
  <si>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</si>
  <si>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</si>
  <si>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</si>
  <si>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</si>
  <si>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</si>
  <si>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</si>
  <si>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</si>
  <si>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</si>
  <si>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</si>
  <si>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</si>
  <si>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</si>
  <si>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</si>
  <si>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</si>
  <si>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</si>
  <si>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</si>
  <si>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</si>
  <si>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</si>
  <si>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</si>
  <si>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</si>
  <si>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</si>
  <si>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</si>
  <si>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</si>
  <si>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</si>
  <si>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</si>
  <si>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</si>
  <si>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</si>
  <si>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</si>
  <si>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</si>
  <si>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</si>
  <si>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</si>
  <si>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</si>
  <si>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</si>
  <si>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</si>
  <si>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</si>
  <si>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</si>
  <si>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</si>
  <si>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</si>
  <si>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</si>
  <si>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</si>
  <si>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</si>
  <si>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</si>
  <si>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</si>
  <si>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</si>
  <si>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</si>
  <si>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</si>
  <si>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</si>
  <si>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</si>
  <si>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</si>
  <si>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</si>
  <si>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</si>
  <si>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</si>
  <si>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</si>
  <si>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</si>
  <si>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</si>
  <si>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</si>
  <si>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</si>
  <si>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</si>
  <si>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</si>
  <si>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</si>
  <si>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</si>
  <si>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</si>
  <si>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</si>
  <si>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</si>
  <si>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</si>
  <si>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</si>
  <si>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</si>
  <si>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</si>
  <si>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</si>
  <si>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</si>
  <si>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</si>
  <si>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</si>
  <si>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</si>
  <si>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</si>
  <si>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</si>
  <si>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</si>
  <si>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</si>
  <si>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</si>
  <si>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</si>
  <si>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</si>
  <si>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</si>
  <si>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</si>
  <si>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</si>
  <si>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</si>
  <si>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</si>
  <si>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</si>
  <si>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</si>
  <si>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</si>
  <si>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</si>
  <si>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</si>
  <si>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</si>
  <si>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</si>
  <si>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</si>
  <si>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</si>
  <si>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</si>
  <si>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</si>
  <si>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</si>
  <si>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</si>
  <si>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</si>
  <si>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</si>
  <si>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</si>
  <si>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</si>
  <si>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</si>
  <si>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</si>
  <si>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</si>
  <si>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</si>
  <si>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</si>
  <si>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</si>
  <si>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</si>
  <si>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</si>
  <si>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</si>
  <si>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</si>
  <si>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</si>
  <si>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</si>
  <si>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</si>
  <si>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</si>
  <si>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</si>
  <si>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</si>
  <si>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</si>
  <si>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</si>
  <si>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</si>
  <si>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</si>
  <si>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</si>
  <si>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</si>
  <si>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</si>
  <si>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</si>
  <si>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</si>
  <si>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</si>
  <si>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</si>
  <si>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</si>
  <si>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</si>
  <si>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</si>
  <si>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</si>
  <si>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</si>
  <si>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</si>
  <si>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</si>
  <si>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</si>
  <si>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</si>
  <si>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</si>
  <si>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</si>
  <si>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</si>
  <si>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</si>
  <si>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</si>
  <si>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</si>
  <si>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</si>
  <si>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</si>
  <si>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</si>
  <si>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</si>
  <si>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</si>
  <si>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</si>
  <si>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</si>
  <si>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</si>
  <si>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</si>
  <si>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</si>
  <si>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</si>
  <si>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</si>
  <si>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</si>
  <si>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</si>
  <si>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</si>
  <si>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</si>
  <si>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</si>
  <si>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</si>
  <si>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</si>
  <si>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</si>
  <si>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</si>
  <si>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</si>
  <si>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</si>
  <si>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</si>
  <si>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</si>
  <si>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</si>
  <si>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</si>
  <si>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</si>
  <si>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</si>
  <si>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</si>
  <si>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</si>
  <si>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</si>
  <si>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</si>
  <si>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</si>
  <si>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</si>
  <si>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</si>
  <si>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</si>
  <si>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</si>
  <si>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</si>
  <si>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</si>
  <si>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</si>
  <si>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</si>
  <si>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</si>
  <si>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</si>
  <si>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</si>
  <si>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</si>
  <si>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</si>
  <si>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</si>
  <si>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</si>
  <si>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</si>
  <si>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</si>
  <si>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</si>
  <si>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</si>
  <si>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</si>
  <si>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</si>
  <si>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</si>
  <si>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</si>
  <si>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</si>
  <si>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</si>
  <si>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</si>
  <si>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</si>
  <si>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</si>
  <si>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</si>
  <si>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</si>
  <si>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</si>
  <si>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</si>
  <si>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</si>
  <si>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</si>
  <si>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</si>
  <si>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</si>
  <si>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</si>
  <si>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</si>
  <si>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</si>
  <si>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</si>
  <si>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</si>
  <si>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</si>
  <si>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</si>
  <si>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</si>
  <si>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</si>
  <si>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</si>
  <si>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</si>
  <si>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</si>
  <si>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</si>
  <si>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</si>
  <si>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</si>
  <si>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</si>
  <si>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</si>
  <si>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</si>
  <si>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</si>
  <si>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</si>
  <si>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</si>
  <si>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</si>
  <si>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</si>
  <si>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</si>
  <si>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</si>
  <si>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</si>
  <si>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</si>
  <si>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</si>
  <si>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</si>
  <si>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</si>
  <si>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</si>
  <si>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</si>
  <si>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</si>
  <si>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</si>
  <si>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</si>
  <si>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</si>
  <si>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</si>
  <si>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</si>
  <si>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</si>
  <si>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</si>
  <si>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</si>
  <si>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</si>
  <si>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</si>
  <si>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</si>
  <si>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</si>
  <si>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</si>
  <si>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</si>
  <si>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</si>
  <si>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</si>
  <si>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</si>
  <si>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</si>
  <si>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</si>
  <si>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</si>
  <si>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</si>
  <si>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</si>
  <si>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</si>
  <si>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</si>
  <si>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</si>
  <si>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</si>
  <si>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</si>
  <si>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</si>
  <si>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</si>
  <si>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</si>
  <si>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</si>
  <si>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</si>
  <si>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</si>
  <si>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</si>
  <si>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</si>
  <si>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</si>
  <si>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</si>
  <si>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</si>
  <si>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</si>
  <si>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</si>
  <si>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</si>
  <si>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</si>
  <si>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</si>
  <si>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</si>
  <si>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</si>
  <si>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</si>
  <si>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</si>
  <si>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</si>
  <si>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</si>
  <si>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</si>
  <si>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</si>
  <si>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</si>
  <si>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</si>
  <si>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</si>
  <si>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</si>
  <si>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</si>
  <si>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</si>
  <si>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</si>
  <si>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</si>
  <si>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</si>
  <si>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</si>
  <si>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</si>
  <si>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</si>
  <si>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</si>
  <si>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</si>
  <si>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</si>
  <si>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</si>
  <si>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</si>
  <si>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</si>
  <si>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</si>
  <si>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</si>
  <si>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</si>
  <si>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</si>
  <si>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</si>
  <si>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</si>
  <si>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</si>
  <si>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</si>
  <si>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</si>
  <si>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</si>
  <si>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</si>
  <si>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</si>
  <si>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</si>
  <si>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</si>
  <si>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</si>
  <si>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</si>
  <si>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</si>
  <si>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</si>
  <si>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</si>
  <si>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</si>
  <si>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</si>
  <si>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</si>
  <si>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</si>
  <si>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</si>
  <si>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</si>
  <si>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</si>
  <si>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</si>
  <si>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</si>
  <si>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</si>
  <si>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</si>
  <si>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</si>
  <si>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</si>
  <si>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</si>
  <si>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</si>
  <si>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</si>
  <si>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</si>
  <si>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</si>
  <si>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</si>
  <si>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</si>
  <si>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</si>
  <si>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</si>
  <si>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</si>
  <si>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</si>
  <si>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</si>
  <si>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</si>
  <si>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</si>
  <si>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</si>
  <si>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</si>
  <si>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</si>
  <si>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</si>
  <si>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</si>
  <si>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</si>
  <si>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</si>
  <si>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</si>
  <si>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</si>
  <si>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</si>
  <si>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</si>
  <si>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</si>
  <si>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</si>
  <si>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</si>
  <si>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</si>
  <si>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</si>
  <si>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</si>
  <si>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</si>
  <si>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</si>
  <si>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</si>
  <si>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</si>
  <si>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</si>
  <si>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</si>
  <si>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</si>
  <si>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</si>
  <si>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</si>
  <si>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</si>
  <si>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</si>
  <si>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</si>
  <si>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</si>
  <si>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</si>
  <si>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</si>
  <si>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</si>
  <si>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</si>
  <si>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</si>
  <si>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</si>
  <si>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</si>
  <si>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</si>
  <si>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</si>
  <si>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</si>
  <si>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</si>
  <si>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</si>
  <si>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</si>
  <si>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</si>
  <si>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</si>
  <si>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</si>
  <si>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</si>
  <si>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</si>
  <si>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</si>
  <si>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</si>
  <si>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</si>
  <si>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</si>
  <si>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</si>
  <si>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</si>
  <si>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</si>
  <si>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</si>
  <si>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</si>
  <si>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</si>
  <si>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</si>
  <si>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</si>
  <si>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</si>
  <si>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</si>
  <si>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</si>
  <si>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</si>
  <si>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</si>
  <si>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</si>
  <si>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</si>
  <si>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</si>
  <si>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</si>
  <si>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</si>
  <si>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</si>
  <si>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</si>
  <si>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</si>
  <si>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</si>
  <si>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</si>
  <si>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</si>
  <si>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</si>
  <si>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</si>
  <si>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</si>
  <si>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</si>
  <si>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</si>
  <si>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</si>
  <si>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</si>
  <si>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</si>
  <si>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</si>
  <si>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</si>
  <si>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</si>
  <si>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</si>
  <si>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</si>
  <si>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</si>
  <si>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</si>
  <si>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</si>
  <si>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</si>
  <si>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</si>
  <si>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</si>
  <si>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</si>
  <si>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</si>
  <si>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</si>
  <si>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</si>
  <si>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</si>
  <si>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</si>
  <si>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</si>
  <si>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</si>
  <si>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</si>
  <si>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</si>
  <si>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</si>
  <si>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</si>
  <si>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</si>
  <si>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</si>
  <si>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</si>
  <si>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</si>
  <si>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</si>
  <si>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</si>
  <si>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</si>
  <si>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</si>
  <si>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</si>
  <si>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</si>
  <si>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</si>
  <si>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</si>
  <si>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</si>
  <si>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</si>
  <si>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</si>
  <si>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</si>
  <si>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</si>
  <si>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</si>
  <si>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</si>
  <si>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</si>
  <si>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</si>
  <si>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</si>
  <si>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</si>
  <si>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</si>
  <si>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</si>
  <si>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</si>
  <si>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</si>
  <si>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</si>
  <si>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</si>
  <si>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</si>
  <si>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</si>
  <si>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</si>
  <si>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</si>
  <si>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</si>
  <si>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</si>
  <si>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</si>
  <si>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</si>
  <si>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</si>
  <si>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</si>
  <si>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</si>
  <si>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</si>
  <si>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</si>
  <si>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</si>
  <si>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</si>
  <si>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</si>
  <si>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</si>
  <si>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</si>
  <si>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</si>
  <si>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</si>
  <si>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</si>
  <si>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</si>
  <si>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</si>
  <si>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</si>
  <si>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</si>
  <si>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</si>
  <si>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</si>
  <si>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</si>
  <si>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</si>
  <si>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</si>
  <si>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</si>
  <si>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</si>
  <si>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</si>
  <si>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</si>
  <si>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</si>
  <si>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</si>
  <si>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</si>
  <si>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</si>
  <si>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</si>
  <si>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</si>
  <si>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</si>
  <si>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</si>
  <si>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</si>
  <si>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</si>
  <si>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</si>
  <si>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</si>
  <si>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</si>
  <si>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</si>
  <si>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</si>
  <si>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</si>
  <si>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</si>
  <si>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</si>
  <si>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</si>
  <si>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</si>
  <si>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</si>
  <si>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</si>
  <si>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</si>
  <si>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</si>
  <si>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</si>
  <si>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</si>
  <si>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</si>
  <si>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</si>
  <si>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</si>
  <si>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</si>
  <si>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</si>
  <si>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</si>
  <si>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</si>
  <si>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</si>
  <si>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</si>
  <si>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</si>
  <si>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</si>
  <si>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</si>
  <si>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</si>
  <si>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</si>
  <si>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</si>
  <si>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</si>
  <si>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</si>
  <si>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</si>
  <si>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</si>
  <si>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</si>
  <si>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</si>
  <si>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</si>
  <si>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</si>
  <si>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</si>
  <si>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</si>
  <si>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</si>
  <si>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</si>
  <si>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</si>
  <si>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</si>
  <si>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</si>
  <si>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</si>
  <si>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</si>
  <si>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</si>
  <si>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</si>
  <si>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</si>
  <si>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</si>
  <si>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</si>
  <si>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</si>
  <si>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</si>
  <si>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</si>
  <si>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</si>
  <si>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</si>
  <si>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</si>
  <si>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</si>
  <si>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</si>
  <si>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</si>
  <si>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</si>
  <si>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</si>
  <si>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</si>
  <si>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</si>
  <si>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</si>
  <si>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</si>
  <si>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</si>
  <si>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</si>
  <si>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</si>
  <si>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</si>
  <si>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</si>
  <si>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</si>
  <si>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</si>
  <si>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</si>
  <si>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</si>
  <si>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</si>
  <si>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</si>
  <si>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</si>
  <si>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</si>
  <si>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</si>
  <si>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</si>
  <si>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</si>
  <si>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</si>
  <si>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</si>
  <si>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</si>
  <si>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</si>
  <si>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</si>
  <si>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</si>
  <si>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</si>
  <si>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</si>
  <si>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</si>
  <si>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</si>
  <si>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</si>
  <si>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</si>
  <si>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</si>
  <si>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</si>
  <si>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</si>
  <si>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</si>
  <si>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</si>
  <si>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</si>
  <si>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</si>
  <si>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</si>
  <si>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</si>
  <si>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</si>
  <si>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</si>
  <si>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</si>
  <si>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</si>
  <si>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</si>
  <si>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</si>
  <si>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</si>
  <si>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</si>
  <si>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</si>
  <si>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</si>
  <si>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</si>
  <si>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</si>
  <si>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</si>
  <si>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</si>
  <si>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</si>
  <si>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</si>
  <si>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</si>
  <si>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</si>
  <si>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</si>
  <si>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</si>
  <si>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</si>
  <si>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</si>
  <si>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</si>
  <si>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</si>
  <si>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</si>
  <si>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</si>
  <si>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</si>
  <si>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</si>
  <si>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</si>
  <si>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</si>
  <si>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</si>
  <si>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</si>
  <si>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</si>
  <si>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</si>
  <si>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</si>
  <si>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</si>
  <si>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</si>
  <si>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</si>
  <si>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</si>
  <si>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</si>
  <si>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</si>
  <si>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</si>
  <si>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</si>
  <si>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</si>
  <si>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</si>
  <si>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</si>
  <si>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</si>
  <si>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</si>
  <si>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</si>
  <si>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</si>
  <si>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</si>
  <si>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</si>
  <si>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</si>
  <si>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</si>
  <si>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</si>
  <si>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</si>
  <si>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</si>
  <si>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</si>
  <si>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</si>
  <si>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</si>
  <si>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</si>
  <si>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</si>
  <si>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</si>
  <si>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</si>
  <si>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</si>
  <si>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</si>
  <si>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</si>
  <si>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</si>
  <si>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</si>
  <si>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</si>
  <si>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</si>
  <si>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</si>
  <si>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</si>
  <si>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</si>
  <si>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</si>
  <si>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</si>
  <si>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</si>
  <si>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</si>
  <si>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</si>
  <si>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</si>
  <si>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</si>
  <si>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</si>
  <si>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</si>
  <si>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</si>
  <si>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</si>
  <si>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</si>
  <si>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</si>
  <si>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</si>
  <si>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</si>
  <si>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</si>
  <si>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</si>
  <si>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</si>
  <si>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</si>
  <si>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</si>
  <si>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</si>
  <si>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</si>
  <si>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</si>
  <si>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</si>
  <si>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</si>
  <si>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</si>
  <si>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</si>
  <si>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</si>
  <si>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</si>
  <si>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</si>
  <si>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</si>
  <si>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</si>
  <si>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</si>
  <si>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</si>
  <si>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</si>
  <si>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</si>
  <si>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</si>
  <si>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</si>
  <si>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</si>
  <si>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</si>
  <si>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</si>
  <si>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</si>
  <si>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</si>
  <si>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</si>
  <si>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</si>
  <si>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</si>
  <si>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</si>
  <si>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</si>
  <si>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</si>
  <si>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</si>
  <si>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</si>
  <si>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</si>
  <si>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</si>
  <si>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</si>
  <si>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</si>
  <si>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</si>
  <si>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</si>
  <si>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</si>
  <si>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</si>
  <si>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</si>
  <si>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</si>
  <si>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</si>
  <si>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</si>
  <si>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</si>
  <si>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</si>
  <si>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</si>
  <si>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</si>
  <si>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</si>
  <si>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</si>
  <si>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</si>
  <si>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</si>
  <si>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</si>
  <si>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</si>
  <si>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</si>
  <si>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</si>
  <si>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</si>
  <si>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</si>
  <si>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</si>
  <si>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</si>
  <si>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</si>
  <si>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</si>
  <si>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</si>
  <si>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</si>
  <si>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</si>
  <si>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</si>
  <si>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</si>
  <si>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</si>
  <si>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</si>
  <si>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</si>
  <si>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</si>
  <si>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</si>
  <si>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</si>
  <si>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</si>
  <si>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</si>
  <si>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</si>
  <si>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</si>
  <si>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</si>
  <si>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</si>
  <si>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</si>
  <si>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</si>
  <si>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</si>
  <si>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</si>
  <si>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</si>
  <si>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</si>
  <si>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</si>
  <si>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</si>
  <si>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</si>
  <si>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</si>
  <si>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</si>
  <si>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</si>
  <si>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</si>
  <si>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</si>
  <si>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</si>
  <si>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</si>
  <si>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</si>
  <si>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</si>
  <si>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</si>
  <si>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</si>
  <si>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</si>
  <si>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</si>
  <si>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</si>
  <si>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</si>
  <si>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</si>
  <si>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</si>
  <si>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</si>
  <si>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</si>
  <si>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</si>
  <si>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</si>
  <si>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</si>
  <si>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</si>
  <si>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</si>
  <si>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</si>
  <si>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</si>
  <si>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</si>
  <si>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</si>
  <si>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</si>
  <si>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</si>
  <si>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</si>
  <si>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</si>
  <si>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</si>
  <si>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</si>
  <si>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</si>
  <si>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</si>
  <si>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</si>
  <si>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</si>
  <si>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</si>
  <si>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</si>
  <si>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</si>
  <si>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</si>
  <si>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</si>
  <si>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</si>
  <si>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</si>
  <si>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</si>
  <si>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</si>
  <si>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</si>
  <si>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</si>
  <si>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</si>
  <si>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</si>
  <si>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</si>
  <si>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</si>
  <si>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</si>
  <si>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</si>
  <si>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</si>
  <si>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</si>
  <si>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</si>
  <si>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</si>
  <si>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</si>
  <si>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</si>
  <si>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</si>
  <si>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</si>
  <si>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</si>
  <si>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</si>
  <si>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</si>
  <si>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</si>
  <si>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</si>
  <si>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</si>
  <si>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</si>
  <si>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</si>
  <si>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</si>
  <si>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</si>
  <si>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</si>
  <si>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</si>
  <si>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</si>
  <si>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</si>
  <si>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</si>
  <si>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</si>
  <si>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</si>
  <si>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</si>
  <si>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</si>
  <si>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</si>
  <si>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</si>
  <si>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</si>
  <si>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</si>
  <si>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</si>
  <si>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</si>
  <si>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</si>
  <si>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</si>
  <si>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</si>
  <si>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</si>
  <si>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</si>
  <si>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</si>
  <si>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</si>
  <si>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</si>
  <si>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</si>
  <si>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</si>
  <si>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</si>
  <si>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</si>
  <si>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</si>
  <si>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</si>
  <si>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</si>
  <si>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</si>
  <si>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</si>
  <si>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</si>
  <si>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</si>
  <si>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</si>
  <si>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</si>
  <si>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</si>
  <si>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</si>
  <si>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</si>
  <si>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</si>
  <si>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</si>
  <si>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</si>
  <si>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</si>
  <si>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</si>
  <si>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</si>
  <si>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</si>
  <si>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</si>
  <si>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</si>
  <si>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</si>
  <si>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</si>
  <si>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</si>
  <si>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</si>
  <si>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</si>
  <si>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</si>
  <si>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</si>
  <si>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</si>
  <si>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</si>
  <si>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</si>
  <si>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</si>
  <si>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</si>
  <si>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</si>
  <si>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</si>
  <si>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</si>
  <si>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</si>
  <si>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</si>
  <si>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</si>
  <si>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</si>
  <si>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</si>
  <si>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</si>
  <si>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</si>
  <si>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</si>
  <si>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</si>
  <si>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</si>
  <si>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</si>
  <si>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</si>
  <si>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</si>
  <si>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</si>
  <si>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</si>
  <si>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</si>
  <si>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</si>
  <si>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</si>
  <si>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</si>
  <si>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</si>
  <si>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</si>
  <si>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</si>
  <si>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</si>
  <si>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</si>
  <si>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</si>
  <si>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</si>
  <si>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</si>
  <si>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</si>
  <si>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</si>
  <si>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</si>
  <si>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</si>
  <si>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</si>
  <si>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</si>
  <si>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</si>
  <si>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</si>
  <si>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</si>
  <si>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</si>
  <si>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</si>
  <si>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</si>
  <si>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</si>
  <si>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</si>
  <si>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</si>
  <si>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</si>
  <si>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</si>
  <si>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</si>
  <si>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</si>
  <si>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</si>
  <si>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</si>
  <si>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</si>
  <si>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</si>
  <si>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</si>
  <si>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</si>
  <si>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</si>
  <si>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</si>
  <si>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</si>
  <si>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</si>
  <si>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</si>
  <si>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</si>
  <si>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</si>
  <si>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</si>
  <si>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</si>
  <si>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</si>
  <si>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</si>
  <si>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</si>
  <si>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</si>
  <si>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</si>
  <si>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</si>
  <si>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</si>
  <si>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</si>
  <si>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</si>
  <si>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</si>
  <si>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</si>
  <si>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</si>
  <si>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</si>
  <si>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</si>
  <si>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</si>
  <si>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</si>
  <si>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</si>
  <si>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</si>
  <si>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</si>
  <si>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</si>
  <si>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</si>
  <si>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</si>
  <si>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</si>
  <si>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</si>
  <si>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</si>
  <si>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</si>
  <si>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</si>
  <si>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</si>
  <si>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</si>
  <si>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</si>
  <si>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</si>
  <si>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</si>
  <si>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</si>
  <si>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</si>
  <si>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</si>
  <si>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</si>
  <si>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</si>
  <si>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</si>
  <si>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</si>
  <si>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</si>
  <si>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</si>
  <si>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</si>
  <si>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</si>
  <si>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</si>
  <si>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</si>
  <si>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</si>
  <si>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</si>
  <si>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</si>
  <si>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</si>
  <si>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</si>
  <si>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</si>
  <si>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</si>
  <si>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</si>
  <si>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</si>
  <si>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</si>
  <si>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</si>
  <si>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</si>
  <si>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</si>
  <si>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</si>
  <si>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</si>
  <si>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</si>
  <si>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</si>
  <si>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</si>
  <si>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</si>
  <si>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</si>
  <si>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</si>
  <si>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</si>
  <si>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</si>
  <si>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</si>
  <si>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</si>
  <si>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</si>
  <si>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</si>
  <si>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</si>
  <si>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</si>
  <si>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</si>
  <si>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</si>
  <si>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</si>
  <si>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</si>
  <si>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</si>
  <si>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</si>
  <si>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</si>
  <si>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</si>
  <si>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</si>
  <si>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</si>
  <si>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</si>
  <si>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</si>
  <si>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</si>
  <si>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</si>
  <si>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</si>
  <si>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</si>
  <si>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</si>
  <si>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</si>
  <si>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</si>
  <si>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</si>
  <si>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</si>
  <si>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</si>
  <si>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</si>
  <si>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</si>
  <si>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</si>
  <si>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</si>
  <si>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</si>
  <si>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</si>
  <si>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</si>
  <si>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</si>
  <si>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</si>
  <si>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</si>
  <si>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</si>
  <si>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</si>
  <si>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</si>
  <si>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</si>
  <si>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</si>
  <si>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</si>
  <si>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</si>
  <si>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</si>
  <si>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</si>
  <si>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</si>
  <si>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</si>
  <si>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</si>
  <si>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</si>
  <si>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</si>
  <si>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</si>
  <si>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</si>
  <si>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</si>
  <si>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</si>
  <si>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</si>
  <si>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</si>
  <si>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</si>
  <si>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</si>
  <si>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</si>
  <si>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</si>
  <si>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</si>
  <si>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</si>
  <si>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</si>
  <si>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</si>
  <si>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</si>
  <si>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</si>
  <si>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</si>
  <si>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</si>
  <si>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</si>
  <si>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</si>
  <si>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</si>
  <si>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</si>
  <si>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</si>
  <si>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</si>
  <si>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</si>
  <si>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</si>
  <si>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</si>
  <si>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</si>
  <si>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</si>
  <si>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</si>
  <si>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</si>
  <si>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</si>
  <si>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</si>
  <si>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</si>
  <si>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</si>
  <si>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</si>
  <si>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</si>
  <si>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</si>
  <si>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</si>
  <si>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</si>
  <si>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</si>
  <si>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</si>
  <si>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</si>
  <si>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</si>
  <si>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</si>
  <si>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</si>
  <si>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</si>
  <si>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</si>
  <si>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</si>
  <si>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</si>
  <si>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</si>
  <si>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</si>
  <si>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</si>
  <si>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</si>
  <si>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</si>
  <si>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</si>
  <si>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</si>
  <si>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</si>
  <si>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</si>
  <si>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</si>
  <si>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</si>
  <si>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</si>
  <si>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</si>
  <si>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</si>
  <si>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</si>
  <si>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</si>
  <si>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</si>
  <si>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</si>
  <si>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</si>
  <si>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</si>
  <si>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</si>
  <si>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</si>
  <si>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</si>
  <si>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</si>
  <si>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</si>
  <si>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</si>
  <si>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</si>
  <si>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</si>
  <si>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</si>
  <si>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</si>
  <si>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</si>
  <si>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</si>
  <si>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</si>
  <si>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</si>
  <si>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</si>
  <si>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</si>
  <si>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</si>
  <si>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</si>
  <si>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</si>
  <si>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</si>
  <si>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</si>
  <si>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</si>
  <si>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</si>
  <si>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</si>
  <si>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</si>
  <si>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</si>
  <si>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</si>
  <si>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</si>
  <si>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</si>
  <si>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</si>
  <si>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</si>
  <si>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</si>
  <si>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</si>
  <si>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</si>
  <si>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</si>
  <si>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</si>
  <si>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</si>
  <si>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</si>
  <si>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</si>
  <si>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</si>
  <si>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</si>
  <si>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</si>
  <si>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</si>
  <si>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</si>
  <si>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</si>
  <si>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</si>
  <si>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</si>
  <si>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</si>
  <si>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</si>
  <si>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</si>
  <si>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</si>
  <si>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</si>
  <si>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</si>
  <si>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</si>
  <si>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</si>
  <si>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</si>
  <si>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</si>
  <si>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</si>
  <si>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</si>
  <si>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</si>
  <si>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</si>
  <si>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</si>
  <si>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</si>
  <si>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</si>
  <si>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</si>
  <si>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</si>
  <si>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</si>
  <si>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</si>
  <si>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</si>
  <si>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</si>
  <si>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</si>
  <si>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</si>
  <si>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</si>
  <si>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</si>
  <si>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</si>
  <si>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</si>
  <si>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</si>
  <si>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</si>
  <si>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</si>
  <si>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</si>
  <si>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</si>
  <si>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</si>
  <si>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</si>
  <si>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</si>
  <si>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</si>
  <si>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</si>
  <si>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</si>
  <si>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</si>
  <si>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</si>
  <si>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</si>
  <si>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</si>
  <si>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</si>
  <si>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</si>
  <si>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</si>
  <si>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</si>
  <si>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</si>
  <si>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</si>
  <si>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</si>
  <si>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</si>
  <si>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</si>
  <si>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</si>
  <si>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</si>
  <si>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</si>
  <si>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</si>
  <si>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</si>
  <si>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</si>
  <si>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</si>
  <si>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</si>
  <si>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</si>
  <si>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</si>
  <si>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</si>
  <si>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</si>
  <si>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</si>
  <si>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</si>
  <si>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</si>
  <si>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</si>
  <si>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</si>
  <si>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</si>
  <si>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</si>
  <si>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</si>
  <si>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</si>
  <si>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</si>
  <si>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</si>
  <si>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</si>
  <si>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</si>
  <si>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</si>
  <si>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</si>
  <si>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</si>
  <si>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</si>
  <si>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</si>
  <si>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</si>
  <si>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</si>
  <si>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</si>
  <si>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</si>
  <si>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</si>
  <si>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</si>
  <si>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</si>
  <si>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</si>
  <si>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</si>
  <si>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</si>
  <si>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</si>
  <si>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</si>
  <si>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</si>
  <si>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</si>
  <si>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</si>
  <si>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</si>
  <si>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</si>
  <si>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</si>
  <si>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</si>
  <si>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</si>
  <si>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</si>
  <si>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</si>
  <si>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</si>
  <si>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</si>
  <si>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</si>
  <si>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</si>
  <si>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</si>
  <si>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</si>
  <si>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</si>
  <si>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</si>
  <si>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</si>
  <si>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</si>
  <si>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</si>
  <si>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</si>
  <si>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</si>
  <si>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</si>
  <si>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</si>
  <si>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</si>
  <si>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</si>
  <si>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</si>
  <si>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</si>
  <si>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</si>
  <si>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</si>
  <si>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</si>
  <si>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</si>
  <si>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</si>
  <si>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</si>
  <si>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</si>
  <si>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</si>
  <si>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</si>
  <si>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</si>
  <si>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</si>
  <si>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</si>
  <si>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</si>
  <si>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</si>
  <si>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</si>
  <si>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</si>
  <si>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</si>
  <si>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</si>
  <si>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</si>
  <si>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</si>
  <si>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</si>
  <si>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</si>
  <si>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</si>
  <si>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</si>
  <si>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</si>
  <si>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</si>
  <si>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</si>
  <si>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</si>
  <si>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</si>
  <si>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</si>
  <si>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</si>
  <si>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</si>
  <si>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</si>
  <si>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</si>
  <si>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</si>
  <si>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</si>
  <si>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</si>
  <si>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</si>
  <si>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</si>
  <si>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</si>
  <si>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</si>
  <si>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</si>
  <si>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</si>
  <si>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</si>
  <si>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</si>
  <si>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</si>
  <si>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</si>
  <si>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</si>
  <si>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</si>
  <si>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</si>
  <si>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</si>
  <si>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</si>
  <si>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</si>
  <si>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</si>
  <si>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</si>
  <si>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</si>
  <si>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</si>
  <si>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</si>
  <si>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</si>
  <si>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</si>
  <si>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</si>
  <si>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</si>
  <si>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</si>
  <si>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</si>
  <si>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</si>
  <si>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</si>
  <si>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</si>
  <si>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</si>
  <si>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</si>
  <si>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</si>
  <si>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</si>
  <si>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</si>
  <si>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</si>
  <si>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</si>
  <si>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</si>
  <si>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</si>
  <si>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</si>
  <si>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</si>
  <si>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</si>
  <si>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</si>
  <si>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</si>
  <si>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</si>
  <si>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</si>
  <si>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</si>
  <si>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</si>
  <si>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</si>
  <si>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</si>
  <si>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</si>
  <si>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</si>
  <si>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</si>
  <si>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</si>
  <si>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</si>
  <si>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</si>
  <si>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</si>
  <si>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</si>
  <si>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</si>
  <si>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</si>
  <si>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</si>
  <si>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</si>
  <si>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</si>
  <si>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</si>
  <si>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</si>
  <si>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</si>
  <si>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</si>
  <si>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</si>
  <si>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</si>
  <si>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</si>
  <si>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</si>
  <si>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</si>
  <si>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</si>
  <si>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</si>
  <si>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</si>
  <si>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</si>
  <si>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</si>
  <si>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</si>
  <si>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</si>
  <si>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</si>
  <si>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</si>
  <si>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</si>
  <si>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</si>
  <si>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</si>
  <si>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</si>
  <si>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</si>
  <si>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</si>
  <si>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</si>
  <si>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</si>
  <si>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</si>
  <si>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</si>
  <si>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</si>
  <si>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</si>
  <si>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</si>
  <si>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</si>
  <si>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</si>
  <si>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</si>
  <si>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</si>
  <si>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</si>
  <si>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</si>
  <si>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</si>
  <si>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</si>
  <si>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</si>
  <si>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</si>
  <si>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</si>
  <si>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</si>
  <si>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</si>
  <si>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</si>
  <si>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</si>
  <si>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</si>
  <si>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</si>
  <si>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</si>
  <si>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</si>
  <si>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</si>
  <si>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</si>
  <si>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</si>
  <si>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</si>
  <si>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</si>
  <si>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</si>
  <si>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</si>
  <si>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</si>
  <si>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</si>
  <si>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</si>
  <si>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</si>
  <si>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</si>
  <si>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</si>
  <si>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</si>
  <si>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</si>
  <si>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</si>
  <si>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</si>
  <si>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</si>
  <si>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</si>
  <si>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</si>
  <si>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</si>
  <si>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</si>
  <si>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</si>
  <si>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</si>
  <si>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</si>
  <si>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</si>
  <si>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</si>
  <si>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</si>
  <si>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</si>
  <si>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</si>
  <si>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</si>
  <si>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</si>
  <si>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</si>
  <si>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</si>
  <si>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</si>
  <si>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</si>
  <si>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</si>
  <si>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</si>
  <si>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</si>
  <si>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</si>
  <si>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</si>
  <si>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</si>
  <si>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</si>
  <si>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</si>
  <si>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</si>
  <si>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</si>
  <si>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</si>
  <si>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</si>
  <si>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</si>
  <si>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</si>
  <si>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</si>
  <si>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</si>
  <si>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</si>
  <si>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</si>
  <si>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</si>
  <si>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</si>
  <si>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</si>
  <si>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</si>
  <si>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</si>
  <si>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</si>
  <si>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</si>
  <si>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</si>
  <si>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</si>
  <si>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</si>
  <si>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</si>
  <si>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</si>
  <si>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</si>
  <si>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</si>
  <si>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</si>
  <si>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</si>
  <si>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</si>
  <si>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</si>
  <si>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</si>
  <si>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</si>
  <si>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</si>
  <si>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</si>
  <si>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</si>
  <si>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</si>
  <si>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</si>
  <si>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</si>
  <si>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</si>
  <si>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</si>
  <si>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</si>
  <si>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</si>
  <si>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</si>
  <si>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</si>
  <si>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</si>
  <si>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</si>
  <si>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</si>
  <si>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</si>
  <si>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</si>
  <si>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</si>
  <si>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</si>
  <si>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</si>
  <si>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</si>
  <si>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</si>
  <si>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</si>
  <si>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</si>
  <si>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</si>
  <si>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</si>
  <si>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</si>
  <si>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</si>
  <si>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</si>
  <si>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</si>
  <si>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</si>
  <si>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</si>
  <si>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</si>
  <si>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</si>
  <si>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</si>
  <si>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</si>
  <si>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</si>
  <si>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</si>
  <si>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</si>
  <si>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</si>
  <si>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</si>
  <si>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</si>
  <si>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</si>
  <si>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</si>
  <si>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</si>
  <si>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</si>
  <si>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</si>
  <si>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</si>
  <si>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</si>
  <si>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</si>
  <si>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</si>
  <si>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</si>
  <si>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</si>
  <si>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</si>
  <si>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</si>
  <si>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</si>
  <si>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</si>
  <si>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</si>
  <si>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</si>
  <si>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</si>
  <si>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</si>
  <si>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</si>
  <si>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</si>
  <si>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</si>
  <si>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</si>
  <si>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</si>
  <si>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</si>
  <si>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</si>
  <si>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</si>
  <si>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</si>
  <si>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</si>
  <si>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</si>
  <si>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</si>
  <si>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</si>
  <si>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</si>
  <si>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</si>
  <si>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</si>
  <si>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</si>
  <si>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</si>
  <si>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</si>
  <si>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</si>
  <si>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</si>
  <si>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</si>
  <si>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</si>
  <si>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</si>
  <si>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</si>
  <si>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</si>
  <si>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</si>
  <si>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</si>
  <si>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</si>
  <si>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</si>
  <si>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</si>
  <si>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</si>
  <si>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</si>
  <si>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</si>
  <si>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</si>
  <si>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</si>
  <si>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</si>
  <si>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</si>
  <si>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</si>
  <si>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</si>
  <si>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</si>
  <si>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</si>
  <si>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</si>
  <si>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</si>
  <si>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</si>
  <si>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</si>
  <si>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</si>
  <si>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</si>
  <si>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</si>
  <si>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</si>
  <si>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</si>
  <si>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</si>
  <si>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</si>
  <si>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</si>
  <si>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</si>
  <si>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</si>
  <si>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</si>
  <si>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</si>
  <si>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</si>
  <si>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</si>
  <si>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</si>
  <si>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</si>
  <si>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</si>
  <si>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</si>
  <si>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</si>
  <si>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</si>
  <si>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</si>
  <si>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</si>
  <si>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</si>
  <si>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</si>
  <si>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</si>
  <si>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</si>
  <si>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</si>
  <si>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</si>
  <si>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</si>
  <si>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</si>
  <si>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</si>
  <si>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</si>
  <si>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</si>
  <si>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</si>
  <si>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</si>
  <si>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</si>
  <si>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</si>
  <si>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</si>
  <si>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</si>
  <si>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</si>
  <si>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</si>
  <si>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</si>
  <si>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</si>
  <si>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</si>
  <si>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</si>
  <si>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</si>
  <si>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</si>
  <si>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</si>
  <si>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</si>
  <si>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</si>
  <si>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</si>
  <si>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</si>
  <si>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</si>
  <si>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</si>
  <si>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</si>
  <si>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</si>
  <si>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</si>
  <si>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</si>
  <si>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</si>
  <si>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</si>
  <si>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</si>
  <si>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</si>
  <si>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</si>
  <si>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</si>
  <si>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</si>
  <si>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</si>
  <si>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</si>
  <si>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</si>
  <si>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</si>
  <si>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</si>
  <si>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</si>
  <si>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</si>
  <si>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</si>
  <si>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</si>
  <si>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</si>
  <si>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</si>
  <si>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</si>
  <si>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</si>
  <si>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</si>
  <si>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</si>
  <si>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</si>
  <si>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</si>
  <si>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</si>
  <si>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</si>
  <si>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</si>
  <si>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</si>
  <si>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</si>
  <si>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</si>
  <si>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</si>
  <si>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</si>
  <si>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</si>
  <si>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</si>
  <si>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</si>
  <si>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</si>
  <si>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</si>
  <si>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</si>
  <si>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</si>
  <si>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</si>
  <si>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</si>
  <si>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</si>
  <si>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</si>
  <si>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</si>
  <si>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</si>
  <si>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</si>
  <si>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</si>
  <si>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</si>
  <si>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</si>
  <si>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</si>
  <si>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</si>
  <si>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</si>
  <si>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</si>
  <si>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</si>
  <si>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</si>
  <si>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</si>
  <si>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</si>
  <si>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</si>
  <si>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</si>
  <si>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</si>
  <si>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</si>
  <si>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</si>
  <si>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</si>
  <si>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</si>
  <si>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</si>
  <si>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</si>
  <si>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</si>
  <si>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</si>
  <si>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</si>
  <si>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</si>
  <si>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</si>
  <si>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</si>
  <si>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</si>
  <si>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</si>
  <si>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</si>
  <si>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</si>
  <si>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</si>
  <si>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</si>
  <si>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</si>
  <si>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</si>
  <si>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</si>
  <si>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</si>
  <si>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</si>
  <si>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</si>
  <si>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</si>
  <si>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</si>
  <si>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</si>
  <si>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</si>
  <si>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</si>
  <si>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</si>
  <si>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</si>
  <si>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</si>
  <si>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</si>
  <si>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</si>
  <si>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</si>
  <si>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</si>
  <si>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</si>
  <si>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</si>
  <si>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</si>
  <si>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</si>
  <si>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</si>
  <si>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</si>
  <si>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</si>
  <si>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</si>
  <si>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</si>
  <si>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</si>
  <si>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</si>
  <si>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</si>
  <si>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</si>
  <si>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</si>
  <si>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</si>
  <si>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</si>
  <si>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</si>
  <si>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</si>
  <si>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</si>
  <si>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</si>
  <si>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</si>
  <si>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</si>
  <si>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</si>
  <si>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</si>
  <si>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</si>
  <si>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</si>
  <si>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</si>
  <si>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</si>
  <si>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</si>
  <si>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</si>
  <si>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</si>
  <si>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</si>
  <si>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</si>
  <si>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</si>
  <si>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</si>
  <si>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</si>
  <si>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</si>
  <si>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</si>
  <si>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</si>
  <si>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</si>
  <si>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</si>
  <si>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</si>
  <si>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</si>
  <si>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</si>
  <si>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</si>
  <si>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</si>
  <si>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</si>
  <si>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</si>
  <si>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</si>
  <si>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</si>
  <si>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</si>
  <si>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</si>
  <si>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</si>
  <si>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</si>
  <si>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</si>
  <si>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</si>
  <si>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</si>
  <si>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</si>
  <si>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</si>
  <si>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</si>
  <si>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</si>
  <si>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</si>
  <si>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</si>
  <si>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</si>
  <si>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</si>
  <si>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</si>
  <si>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</si>
  <si>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</si>
  <si>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</si>
  <si>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</si>
  <si>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</si>
  <si>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</si>
  <si>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</si>
  <si>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</si>
  <si>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</si>
  <si>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</si>
  <si>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</si>
  <si>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</si>
  <si>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</si>
  <si>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</si>
  <si>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</si>
  <si>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</si>
  <si>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</si>
  <si>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</si>
  <si>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</si>
  <si>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</si>
  <si>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</si>
  <si>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</si>
  <si>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</si>
  <si>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</si>
  <si>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</si>
  <si>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</si>
  <si>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</si>
  <si>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</si>
  <si>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</si>
  <si>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</si>
  <si>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</si>
  <si>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</si>
  <si>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</si>
  <si>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</si>
  <si>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</si>
  <si>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</si>
  <si>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</si>
  <si>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</si>
  <si>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</si>
  <si>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</si>
  <si>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</si>
  <si>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</si>
  <si>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</si>
  <si>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</si>
  <si>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</si>
  <si>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</si>
  <si>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</si>
  <si>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</si>
  <si>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</si>
  <si>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</si>
  <si>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</si>
  <si>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</si>
  <si>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</si>
  <si>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</si>
  <si>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</si>
  <si>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</si>
  <si>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</si>
  <si>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</si>
  <si>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</si>
  <si>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</si>
  <si>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</si>
  <si>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</si>
  <si>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</si>
  <si>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</si>
  <si>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</si>
  <si>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</si>
  <si>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</si>
  <si>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</si>
  <si>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</si>
  <si>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</si>
  <si>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</si>
  <si>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</si>
  <si>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</si>
  <si>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</si>
  <si>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</si>
  <si>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</si>
  <si>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</si>
  <si>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</si>
  <si>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</si>
  <si>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</si>
  <si>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</si>
  <si>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</si>
  <si>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</si>
  <si>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</si>
  <si>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</si>
  <si>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</si>
  <si>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</si>
  <si>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</si>
  <si>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</si>
  <si>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</si>
  <si>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</si>
  <si>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</si>
  <si>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</si>
  <si>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</si>
  <si>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</si>
  <si>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</si>
  <si>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</si>
  <si>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</si>
  <si>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</si>
  <si>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</si>
  <si>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</si>
  <si>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</si>
  <si>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</si>
  <si>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</si>
  <si>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</si>
  <si>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</si>
  <si>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</si>
  <si>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</si>
  <si>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</si>
  <si>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</si>
  <si>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</si>
  <si>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</si>
  <si>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</si>
  <si>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</si>
  <si>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</si>
  <si>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</si>
  <si>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</si>
  <si>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</si>
  <si>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</si>
  <si>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</si>
  <si>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</si>
  <si>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</si>
  <si>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</si>
  <si>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</si>
  <si>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</si>
  <si>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</si>
  <si>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</si>
  <si>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</si>
  <si>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</si>
  <si>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</si>
  <si>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</si>
  <si>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</si>
  <si>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</si>
  <si>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</si>
  <si>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</si>
  <si>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</si>
  <si>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</si>
  <si>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</si>
  <si>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</si>
  <si>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</si>
  <si>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</si>
  <si>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</si>
  <si>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</si>
  <si>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</si>
  <si>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</si>
  <si>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</si>
  <si>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</si>
  <si>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</si>
  <si>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</si>
  <si>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</si>
  <si>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</si>
  <si>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</si>
  <si>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</si>
  <si>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</si>
  <si>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</si>
  <si>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</si>
  <si>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</si>
  <si>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</si>
  <si>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</si>
  <si>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</si>
  <si>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</si>
  <si>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</si>
  <si>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</si>
  <si>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</si>
  <si>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</si>
  <si>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</si>
  <si>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</si>
  <si>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</si>
  <si>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</si>
  <si>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</si>
  <si>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</si>
  <si>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</si>
  <si>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</si>
  <si>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</si>
  <si>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</si>
  <si>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</si>
  <si>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</si>
  <si>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</si>
  <si>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</si>
  <si>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</si>
  <si>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</si>
  <si>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</si>
  <si>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</si>
  <si>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</si>
  <si>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</si>
  <si>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</si>
  <si>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</si>
  <si>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</si>
  <si>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</si>
  <si>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</si>
  <si>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</si>
  <si>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</si>
  <si>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</si>
  <si>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</si>
  <si>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</si>
  <si>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</si>
  <si>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</si>
  <si>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</si>
  <si>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</si>
  <si>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</si>
  <si>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</si>
  <si>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</si>
  <si>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</si>
  <si>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</si>
  <si>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</si>
  <si>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</si>
  <si>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</si>
  <si>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</si>
  <si>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</si>
  <si>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</si>
  <si>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</si>
  <si>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</si>
  <si>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</si>
  <si>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</si>
  <si>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</si>
  <si>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</si>
  <si>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</si>
  <si>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</si>
  <si>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</si>
  <si>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</si>
  <si>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</si>
  <si>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</si>
  <si>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</si>
  <si>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</si>
  <si>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</si>
  <si>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</si>
  <si>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</si>
  <si>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</si>
  <si>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</si>
  <si>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</si>
  <si>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</si>
  <si>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</si>
  <si>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</si>
  <si>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</si>
  <si>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</si>
  <si>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</si>
  <si>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</si>
  <si>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</si>
  <si>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</si>
  <si>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</si>
  <si>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</si>
  <si>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</si>
  <si>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</si>
  <si>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</si>
  <si>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</si>
  <si>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</si>
  <si>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</si>
  <si>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</si>
  <si>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</si>
  <si>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</si>
  <si>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</si>
  <si>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</si>
  <si>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</si>
  <si>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</si>
  <si>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</si>
  <si>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</si>
  <si>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</si>
  <si>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</si>
  <si>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</si>
  <si>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</si>
  <si>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</si>
  <si>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</si>
  <si>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</si>
  <si>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</si>
  <si>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</si>
  <si>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</si>
  <si>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</si>
  <si>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</si>
  <si>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</si>
  <si>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</si>
  <si>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</si>
  <si>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</si>
  <si>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</si>
  <si>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</si>
  <si>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</si>
  <si>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</si>
  <si>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</si>
  <si>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</si>
  <si>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</si>
  <si>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</si>
  <si>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</si>
  <si>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</si>
  <si>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</si>
  <si>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</si>
  <si>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</si>
  <si>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</si>
  <si>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</si>
  <si>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</si>
  <si>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</si>
  <si>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</si>
  <si>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</si>
  <si>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</si>
  <si>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</si>
  <si>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</si>
  <si>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</si>
  <si>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</si>
  <si>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</si>
  <si>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</si>
  <si>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</si>
  <si>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</si>
  <si>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</si>
  <si>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</si>
  <si>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</si>
  <si>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</si>
  <si>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</si>
  <si>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</si>
  <si>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</si>
  <si>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</si>
  <si>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</si>
  <si>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</si>
  <si>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</si>
  <si>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</si>
  <si>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</si>
  <si>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</si>
  <si>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</si>
  <si>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</si>
  <si>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</si>
  <si>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</si>
  <si>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</si>
  <si>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</si>
  <si>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</si>
  <si>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</si>
  <si>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</si>
  <si>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</si>
  <si>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</si>
  <si>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</si>
  <si>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</si>
  <si>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</si>
  <si>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</si>
  <si>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</si>
  <si>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</si>
  <si>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</si>
  <si>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</si>
  <si>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</si>
  <si>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</si>
  <si>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</si>
  <si>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</si>
  <si>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</si>
  <si>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</si>
  <si>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</si>
  <si>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</si>
  <si>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</si>
  <si>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</si>
  <si>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</si>
  <si>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</si>
  <si>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</si>
  <si>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</si>
  <si>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</si>
  <si>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</si>
  <si>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</si>
  <si>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</si>
  <si>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</si>
  <si>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</si>
  <si>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</si>
  <si>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</si>
  <si>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</si>
  <si>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</si>
  <si>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</si>
  <si>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</si>
  <si>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</si>
  <si>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</si>
  <si>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</si>
  <si>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</si>
  <si>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</si>
  <si>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</si>
  <si>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</si>
  <si>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</si>
  <si>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</si>
  <si>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</si>
  <si>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</si>
  <si>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</si>
  <si>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</si>
  <si>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</si>
  <si>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</si>
  <si>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</si>
  <si>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</si>
  <si>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</si>
  <si>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</si>
  <si>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</si>
  <si>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</si>
  <si>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</si>
  <si>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</si>
  <si>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</si>
  <si>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</si>
  <si>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</si>
  <si>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</si>
  <si>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</si>
  <si>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</si>
  <si>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</si>
  <si>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</si>
  <si>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</si>
  <si>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</si>
  <si>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</si>
  <si>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</si>
  <si>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</si>
  <si>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</si>
  <si>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</si>
  <si>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</si>
  <si>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</si>
  <si>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</si>
  <si>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</si>
  <si>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</si>
  <si>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</si>
  <si>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</si>
  <si>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</si>
  <si>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</si>
  <si>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</si>
  <si>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</si>
  <si>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</si>
  <si>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</si>
  <si>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</si>
  <si>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</si>
  <si>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</si>
  <si>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</si>
  <si>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</si>
  <si>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</si>
  <si>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</si>
  <si>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</si>
  <si>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</si>
  <si>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</si>
  <si>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</si>
  <si>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</si>
  <si>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</si>
  <si>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</si>
  <si>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</si>
  <si>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</si>
  <si>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</si>
  <si>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</si>
  <si>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</si>
  <si>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</si>
  <si>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</si>
  <si>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</si>
  <si>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</si>
  <si>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</si>
  <si>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</si>
  <si>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</si>
  <si>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</si>
  <si>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</si>
  <si>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</si>
  <si>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</si>
  <si>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</si>
  <si>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</si>
  <si>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</si>
  <si>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</si>
  <si>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</si>
  <si>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</si>
  <si>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</si>
  <si>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</si>
  <si>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</si>
  <si>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</si>
  <si>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</si>
  <si>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</si>
  <si>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</si>
  <si>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</si>
  <si>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</si>
  <si>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</si>
  <si>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</si>
  <si>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</si>
  <si>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</si>
  <si>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</si>
  <si>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</si>
  <si>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</si>
  <si>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</si>
  <si>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</si>
  <si>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</si>
  <si>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</si>
  <si>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</si>
  <si>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</si>
  <si>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</si>
  <si>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</si>
  <si>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</si>
  <si>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</si>
  <si>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</si>
  <si>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</si>
  <si>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</si>
  <si>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</si>
  <si>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</si>
  <si>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</si>
  <si>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</si>
  <si>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</si>
  <si>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</si>
  <si>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</si>
  <si>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</si>
  <si>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</si>
  <si>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</si>
  <si>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</si>
  <si>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</si>
  <si>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</si>
  <si>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</si>
  <si>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</si>
  <si>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</si>
  <si>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</si>
  <si>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</si>
  <si>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</si>
  <si>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</si>
  <si>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</si>
  <si>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</si>
  <si>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</si>
  <si>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</si>
  <si>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</si>
  <si>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</si>
  <si>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</si>
  <si>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</si>
  <si>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</si>
  <si>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</si>
  <si>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</si>
  <si>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</si>
  <si>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</si>
  <si>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</si>
  <si>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</si>
  <si>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</si>
  <si>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</si>
  <si>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</si>
  <si>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</si>
  <si>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</si>
  <si>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</si>
  <si>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</si>
  <si>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</si>
  <si>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</si>
  <si>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</si>
  <si>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</si>
  <si>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</si>
  <si>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</si>
  <si>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</si>
  <si>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</si>
  <si>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</si>
  <si>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</si>
  <si>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</si>
  <si>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</si>
  <si>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</si>
  <si>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</si>
  <si>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</si>
  <si>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</si>
  <si>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</si>
  <si>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</si>
  <si>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</si>
  <si>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</si>
  <si>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</si>
  <si>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</si>
  <si>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</si>
  <si>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</si>
  <si>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</si>
  <si>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</si>
  <si>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</si>
  <si>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</si>
  <si>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</si>
  <si>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</si>
  <si>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</si>
  <si>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</si>
  <si>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</si>
  <si>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</si>
  <si>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</si>
  <si>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</si>
  <si>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</si>
  <si>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</si>
  <si>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</si>
  <si>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</si>
  <si>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</si>
  <si>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</si>
  <si>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</si>
  <si>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</si>
  <si>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</si>
  <si>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</si>
  <si>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</si>
  <si>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</si>
  <si>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</si>
  <si>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</si>
  <si>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</si>
  <si>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</si>
  <si>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</si>
  <si>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</si>
  <si>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</si>
  <si>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</si>
  <si>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</si>
  <si>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</si>
  <si>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</si>
  <si>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</si>
  <si>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</si>
  <si>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</si>
  <si>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</si>
  <si>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</si>
  <si>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</si>
  <si>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</si>
  <si>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</si>
  <si>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</si>
  <si>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</si>
  <si>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</si>
  <si>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</si>
  <si>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</si>
  <si>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</si>
  <si>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</si>
  <si>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</si>
  <si>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</si>
  <si>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</si>
  <si>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</si>
  <si>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</si>
  <si>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</si>
  <si>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</si>
  <si>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</si>
  <si>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</si>
  <si>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</si>
  <si>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</si>
  <si>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</si>
  <si>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</si>
  <si>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</si>
  <si>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</si>
  <si>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</si>
  <si>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</si>
  <si>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</si>
  <si>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</si>
  <si>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</si>
  <si>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</si>
  <si>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</si>
  <si>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</si>
  <si>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</si>
  <si>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</si>
  <si>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</si>
  <si>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</si>
  <si>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</si>
  <si>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</si>
  <si>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</si>
  <si>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</si>
  <si>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</si>
  <si>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</si>
  <si>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</si>
  <si>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</si>
  <si>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</si>
  <si>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</si>
  <si>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</si>
  <si>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</si>
  <si>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</si>
  <si>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</si>
  <si>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</si>
  <si>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</si>
  <si>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</si>
  <si>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</si>
  <si>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</si>
  <si>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</si>
  <si>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</si>
  <si>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</si>
  <si>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</si>
  <si>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</si>
  <si>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</si>
  <si>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</si>
  <si>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</si>
  <si>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</si>
  <si>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</si>
  <si>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</si>
  <si>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</si>
  <si>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</si>
  <si>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</si>
  <si>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</si>
  <si>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</si>
  <si>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</si>
  <si>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</si>
  <si>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</si>
  <si>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</si>
  <si>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</si>
  <si>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</si>
  <si>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</si>
  <si>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</si>
  <si>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</si>
  <si>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</si>
  <si>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</si>
  <si>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</si>
  <si>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</si>
  <si>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</si>
  <si>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</si>
  <si>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</si>
  <si>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</si>
  <si>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</si>
  <si>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</si>
  <si>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</si>
  <si>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</si>
  <si>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</si>
  <si>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</si>
  <si>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</si>
  <si>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</si>
  <si>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</si>
  <si>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</si>
  <si>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</si>
  <si>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</si>
  <si>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</si>
  <si>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</si>
  <si>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</si>
  <si>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</si>
  <si>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</si>
  <si>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</si>
  <si>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</si>
  <si>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</si>
  <si>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</si>
  <si>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</si>
  <si>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</si>
  <si>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</si>
  <si>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</si>
  <si>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</si>
  <si>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</si>
  <si>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</si>
  <si>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</si>
  <si>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</si>
  <si>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</si>
  <si>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</si>
  <si>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</si>
  <si>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</si>
  <si>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</si>
  <si>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</si>
  <si>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</si>
  <si>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</si>
  <si>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</si>
  <si>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</si>
  <si>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</si>
  <si>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</si>
  <si>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</si>
  <si>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</si>
  <si>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</si>
  <si>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</si>
  <si>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</si>
  <si>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</si>
  <si>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</si>
  <si>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</si>
  <si>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</si>
  <si>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</si>
  <si>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</si>
  <si>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</si>
  <si>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</si>
  <si>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</si>
  <si>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</si>
  <si>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</si>
  <si>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</si>
  <si>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</si>
  <si>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</si>
  <si>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</si>
  <si>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</si>
  <si>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</si>
  <si>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</si>
  <si>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</si>
  <si>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</si>
  <si>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</si>
  <si>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</si>
  <si>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</si>
  <si>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</si>
  <si>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</si>
  <si>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</si>
  <si>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</si>
  <si>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</si>
  <si>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</si>
  <si>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</si>
  <si>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</si>
  <si>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</si>
  <si>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</si>
  <si>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</si>
  <si>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</si>
  <si>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</si>
  <si>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</si>
  <si>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</si>
  <si>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</si>
  <si>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</si>
  <si>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</si>
  <si>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</si>
  <si>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</si>
  <si>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</si>
  <si>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</si>
  <si>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</si>
  <si>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</si>
  <si>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</si>
  <si>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</si>
  <si>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</si>
  <si>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</si>
  <si>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</si>
  <si>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</si>
  <si>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</si>
  <si>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</si>
  <si>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</si>
  <si>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</si>
  <si>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</si>
  <si>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</si>
  <si>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</si>
  <si>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</si>
  <si>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</si>
  <si>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</si>
  <si>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</si>
  <si>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</si>
  <si>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</si>
  <si>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</si>
  <si>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</si>
  <si>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</si>
  <si>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</si>
  <si>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</si>
  <si>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</si>
  <si>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</si>
  <si>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</si>
  <si>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</si>
  <si>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</si>
  <si>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</si>
  <si>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</si>
  <si>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</si>
  <si>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</si>
  <si>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</si>
  <si>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</si>
  <si>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</si>
  <si>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</si>
  <si>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</si>
  <si>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</si>
  <si>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</si>
  <si>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</si>
  <si>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</si>
  <si>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</si>
  <si>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</si>
  <si>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</si>
  <si>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</si>
  <si>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</si>
  <si>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</si>
  <si>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</si>
  <si>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</si>
  <si>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</si>
  <si>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</si>
  <si>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</si>
  <si>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</si>
  <si>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</si>
  <si>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</si>
  <si>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</si>
  <si>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</si>
  <si>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</si>
  <si>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</si>
  <si>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</si>
  <si>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</si>
  <si>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</si>
  <si>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</si>
  <si>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</si>
  <si>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</si>
  <si>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</si>
  <si>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</si>
  <si>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</si>
  <si>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</si>
  <si>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</si>
  <si>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</si>
  <si>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</si>
  <si>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</si>
  <si>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</si>
  <si>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</si>
  <si>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</si>
  <si>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</si>
  <si>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</si>
  <si>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</si>
  <si>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</si>
  <si>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</si>
  <si>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</si>
  <si>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</si>
  <si>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</si>
  <si>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</si>
  <si>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</si>
  <si>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</si>
  <si>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</si>
  <si>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</si>
  <si>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</si>
  <si>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</si>
  <si>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</si>
  <si>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</si>
  <si>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</si>
  <si>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</si>
  <si>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</si>
  <si>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</si>
  <si>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</si>
  <si>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</si>
  <si>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</si>
  <si>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</si>
  <si>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</si>
  <si>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</si>
  <si>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</si>
  <si>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</si>
  <si>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</si>
  <si>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</si>
  <si>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</si>
  <si>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</si>
  <si>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</si>
  <si>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</si>
  <si>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</si>
  <si>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</si>
  <si>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</si>
  <si>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</si>
  <si>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</si>
  <si>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</si>
  <si>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</si>
  <si>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</si>
  <si>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</si>
  <si>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</si>
  <si>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</si>
  <si>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</si>
  <si>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</si>
  <si>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</si>
  <si>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</si>
  <si>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</si>
  <si>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</si>
  <si>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</si>
  <si>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</si>
  <si>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</si>
  <si>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</si>
  <si>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</si>
  <si>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</si>
  <si>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</si>
  <si>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</si>
  <si>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</si>
  <si>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</si>
  <si>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</si>
  <si>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</si>
  <si>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</si>
  <si>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</si>
  <si>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</si>
  <si>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</si>
  <si>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</si>
  <si>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</si>
  <si>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</si>
  <si>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</si>
  <si>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</si>
  <si>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</si>
  <si>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</si>
  <si>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</si>
  <si>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</si>
  <si>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</si>
  <si>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</si>
  <si>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</si>
  <si>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</si>
  <si>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</si>
  <si>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</si>
  <si>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</si>
  <si>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</si>
  <si>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</si>
  <si>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</si>
  <si>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</si>
  <si>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</si>
  <si>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</si>
  <si>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</si>
  <si>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</si>
  <si>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</si>
  <si>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</si>
  <si>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</si>
  <si>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</si>
  <si>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</si>
  <si>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</si>
  <si>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</si>
  <si>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</si>
  <si>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</si>
  <si>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</si>
  <si>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</si>
  <si>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</si>
  <si>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</si>
  <si>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</si>
  <si>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</si>
  <si>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</si>
  <si>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</si>
  <si>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</si>
  <si>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</si>
  <si>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</si>
  <si>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</si>
  <si>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</si>
  <si>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</si>
  <si>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</si>
  <si>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</si>
  <si>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</si>
  <si>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</si>
  <si>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</si>
  <si>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</si>
  <si>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</si>
  <si>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</si>
  <si>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</si>
  <si>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</si>
  <si>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</si>
  <si>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</si>
  <si>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</si>
  <si>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</si>
  <si>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</si>
  <si>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</si>
  <si>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</si>
  <si>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</si>
  <si>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</si>
  <si>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</si>
  <si>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</si>
  <si>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</si>
  <si>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</si>
  <si>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</si>
  <si>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</si>
  <si>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</si>
  <si>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</si>
  <si>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</si>
  <si>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</si>
  <si>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</si>
  <si>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</si>
  <si>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</si>
  <si>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</si>
  <si>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</si>
  <si>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</si>
  <si>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</si>
  <si>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</si>
  <si>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</si>
  <si>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</si>
  <si>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</si>
  <si>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</si>
  <si>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</si>
  <si>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</si>
  <si>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</si>
  <si>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</si>
  <si>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</si>
  <si>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</si>
  <si>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</si>
  <si>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</si>
  <si>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</si>
  <si>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</si>
  <si>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</si>
  <si>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</si>
  <si>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</si>
  <si>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</si>
  <si>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</si>
  <si>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</si>
  <si>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</si>
  <si>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</si>
  <si>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</si>
  <si>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</si>
  <si>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</si>
  <si>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</si>
  <si>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</si>
  <si>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</si>
  <si>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</si>
  <si>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</si>
  <si>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</si>
  <si>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</si>
  <si>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</si>
  <si>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</si>
  <si>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</si>
  <si>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</si>
  <si>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</si>
  <si>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</si>
  <si>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</si>
  <si>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</si>
  <si>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</si>
  <si>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</si>
  <si>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</si>
  <si>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</si>
  <si>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</si>
  <si>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</si>
  <si>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</si>
  <si>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</si>
  <si>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</si>
  <si>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</si>
  <si>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</si>
  <si>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</si>
  <si>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</si>
  <si>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</si>
  <si>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</si>
  <si>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</si>
  <si>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</si>
  <si>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</si>
  <si>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</si>
  <si>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</si>
  <si>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</si>
  <si>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</si>
  <si>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</si>
  <si>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</si>
  <si>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</si>
  <si>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</si>
  <si>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</si>
  <si>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</si>
  <si>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</si>
  <si>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</si>
  <si>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</si>
  <si>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</si>
  <si>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</si>
  <si>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</si>
  <si>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</si>
  <si>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</si>
  <si>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</si>
  <si>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</si>
  <si>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</si>
  <si>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</si>
  <si>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</si>
  <si>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</si>
  <si>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</si>
  <si>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</si>
  <si>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</si>
  <si>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</si>
  <si>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</si>
  <si>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</si>
  <si>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</si>
  <si>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</si>
  <si>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</si>
  <si>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</si>
  <si>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</si>
  <si>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</si>
  <si>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</si>
  <si>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</si>
  <si>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</si>
  <si>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</si>
  <si>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</si>
  <si>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</si>
  <si>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</si>
  <si>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</si>
  <si>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</si>
  <si>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</si>
  <si>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</si>
  <si>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</si>
  <si>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</si>
  <si>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</si>
  <si>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</si>
  <si>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</si>
  <si>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</si>
  <si>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</si>
  <si>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</si>
  <si>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</si>
  <si>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</si>
  <si>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</si>
  <si>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</si>
  <si>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</si>
  <si>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</si>
  <si>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</si>
  <si>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</si>
  <si>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</si>
  <si>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</si>
  <si>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</si>
  <si>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</si>
  <si>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</si>
  <si>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</si>
  <si>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</si>
  <si>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</si>
  <si>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</si>
  <si>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</si>
  <si>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</si>
  <si>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</si>
  <si>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</si>
  <si>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</si>
  <si>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</si>
  <si>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</si>
  <si>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</si>
  <si>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</si>
  <si>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</si>
  <si>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</si>
  <si>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</si>
  <si>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</si>
  <si>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</si>
  <si>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</si>
  <si>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</si>
  <si>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</si>
  <si>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</si>
  <si>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</si>
  <si>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</si>
  <si>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</si>
  <si>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</si>
  <si>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</si>
  <si>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</si>
  <si>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</si>
  <si>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</si>
  <si>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</si>
  <si>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</si>
  <si>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</si>
  <si>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</si>
  <si>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</si>
  <si>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</si>
  <si>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</si>
  <si>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</si>
  <si>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</si>
  <si>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</si>
  <si>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</si>
  <si>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</si>
  <si>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</si>
  <si>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</si>
  <si>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</si>
  <si>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</si>
  <si>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</si>
  <si>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</si>
  <si>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</si>
  <si>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</si>
  <si>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</si>
  <si>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</si>
  <si>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</si>
  <si>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</si>
  <si>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</si>
  <si>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</si>
  <si>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</si>
  <si>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</si>
  <si>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</si>
  <si>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</si>
  <si>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</si>
  <si>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</si>
  <si>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</si>
  <si>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</si>
  <si>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</si>
  <si>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</si>
  <si>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</si>
  <si>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</si>
  <si>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</si>
  <si>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</si>
  <si>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</si>
  <si>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</si>
  <si>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</si>
  <si>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</si>
  <si>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</si>
  <si>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</si>
  <si>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</si>
  <si>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</si>
  <si>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</si>
  <si>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</si>
  <si>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</si>
  <si>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</si>
  <si>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</si>
  <si>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</si>
  <si>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</si>
  <si>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</si>
  <si>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</si>
  <si>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</si>
  <si>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</si>
  <si>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</si>
  <si>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</si>
  <si>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</si>
  <si>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</si>
  <si>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</si>
  <si>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</si>
  <si>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</si>
  <si>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</si>
  <si>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</si>
  <si>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</si>
  <si>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</si>
  <si>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</si>
  <si>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</si>
  <si>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</si>
  <si>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</si>
  <si>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</si>
  <si>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</si>
  <si>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</si>
  <si>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</si>
  <si>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</si>
  <si>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</si>
  <si>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</si>
  <si>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</si>
  <si>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</si>
  <si>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</si>
  <si>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</si>
  <si>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</si>
  <si>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</si>
  <si>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</si>
  <si>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</si>
  <si>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</si>
  <si>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</si>
  <si>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</si>
  <si>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</si>
  <si>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</si>
  <si>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</si>
  <si>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</si>
  <si>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</si>
  <si>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</si>
  <si>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</si>
  <si>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</si>
  <si>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</si>
  <si>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</si>
  <si>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</si>
  <si>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</si>
  <si>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</si>
  <si>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</si>
  <si>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</si>
  <si>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</si>
  <si>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</si>
  <si>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</si>
  <si>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</si>
  <si>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</si>
  <si>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</si>
  <si>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</si>
  <si>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</si>
  <si>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</si>
  <si>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</si>
  <si>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</si>
  <si>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</si>
  <si>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</si>
  <si>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</si>
  <si>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</si>
  <si>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</si>
  <si>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</si>
  <si>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</si>
  <si>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</si>
  <si>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</si>
  <si>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</si>
  <si>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</si>
  <si>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</si>
  <si>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</si>
  <si>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</si>
  <si>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</si>
  <si>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</si>
  <si>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</si>
  <si>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</si>
  <si>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</si>
  <si>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</si>
  <si>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</si>
  <si>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</si>
  <si>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</si>
  <si>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</si>
  <si>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</si>
  <si>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</si>
  <si>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</si>
  <si>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</si>
  <si>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</si>
  <si>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</si>
  <si>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</si>
  <si>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</si>
  <si>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</si>
  <si>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</si>
  <si>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</si>
  <si>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</si>
  <si>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</si>
  <si>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</si>
  <si>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</si>
  <si>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</si>
  <si>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</si>
  <si>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</si>
  <si>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</si>
  <si>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</si>
  <si>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</si>
  <si>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</si>
  <si>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</si>
  <si>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</si>
  <si>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</si>
  <si>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</si>
  <si>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</si>
  <si>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</si>
  <si>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</si>
  <si>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</si>
  <si>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</si>
  <si>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</si>
  <si>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</si>
  <si>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</si>
  <si>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</si>
  <si>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</si>
  <si>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</si>
  <si>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</si>
  <si>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</si>
  <si>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</si>
  <si>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</si>
  <si>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</si>
  <si>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</si>
  <si>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</si>
  <si>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</si>
  <si>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</si>
  <si>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</si>
  <si>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</si>
  <si>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</si>
  <si>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</si>
  <si>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</si>
  <si>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</si>
  <si>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</si>
  <si>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</si>
  <si>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</si>
  <si>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</si>
  <si>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</si>
  <si>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</si>
  <si>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</si>
  <si>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</si>
  <si>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</si>
  <si>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</si>
  <si>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</si>
  <si>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</si>
  <si>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</si>
  <si>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</si>
  <si>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</si>
  <si>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</si>
  <si>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</si>
  <si>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</si>
  <si>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</si>
  <si>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</si>
  <si>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</si>
  <si>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</si>
  <si>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</si>
  <si>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</si>
  <si>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</si>
  <si>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</si>
  <si>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</si>
  <si>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</si>
  <si>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</si>
  <si>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</si>
  <si>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</si>
  <si>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</si>
  <si>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</si>
  <si>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</si>
  <si>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</si>
  <si>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</si>
  <si>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</si>
  <si>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</si>
  <si>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</si>
  <si>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</si>
  <si>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</si>
  <si>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</si>
  <si>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</si>
  <si>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</si>
  <si>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</si>
  <si>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</si>
  <si>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</si>
  <si>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</si>
  <si>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</si>
  <si>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</si>
  <si>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</si>
  <si>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</si>
  <si>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</si>
  <si>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</si>
  <si>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</si>
  <si>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</si>
  <si>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</si>
  <si>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</si>
  <si>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</si>
  <si>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</si>
  <si>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</si>
  <si>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</si>
  <si>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</si>
  <si>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</si>
  <si>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</si>
  <si>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</si>
  <si>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</si>
  <si>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</si>
  <si>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</si>
  <si>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</si>
  <si>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</si>
  <si>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</si>
  <si>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</si>
  <si>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</si>
  <si>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</si>
  <si>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</si>
  <si>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</si>
  <si>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</si>
  <si>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</si>
  <si>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</si>
  <si>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</si>
  <si>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</si>
  <si>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</si>
  <si>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</si>
  <si>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</si>
  <si>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</si>
  <si>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</si>
  <si>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</si>
  <si>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</si>
  <si>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</si>
  <si>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</si>
  <si>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</si>
  <si>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</si>
  <si>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</si>
  <si>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</si>
  <si>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</si>
  <si>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</si>
  <si>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</si>
  <si>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</si>
  <si>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</si>
  <si>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</si>
  <si>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</si>
  <si>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</si>
  <si>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</si>
  <si>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</si>
  <si>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</si>
  <si>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</si>
  <si>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</si>
  <si>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</si>
  <si>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</si>
  <si>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</si>
  <si>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</si>
  <si>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</si>
  <si>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</si>
  <si>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</si>
  <si>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</si>
  <si>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</si>
  <si>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</si>
  <si>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</si>
  <si>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</si>
  <si>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</si>
  <si>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</si>
  <si>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</si>
  <si>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</si>
  <si>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</si>
  <si>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</si>
  <si>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</si>
  <si>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</si>
  <si>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</si>
  <si>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</si>
  <si>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</si>
  <si>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</si>
  <si>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</si>
  <si>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</si>
  <si>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</si>
  <si>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</si>
  <si>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</si>
  <si>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</si>
  <si>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</si>
  <si>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</si>
  <si>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</si>
  <si>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</si>
  <si>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</si>
  <si>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</si>
  <si>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</si>
  <si>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</si>
  <si>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</si>
  <si>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</si>
  <si>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</si>
  <si>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</si>
  <si>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</si>
  <si>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</si>
  <si>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</si>
  <si>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</si>
  <si>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</si>
  <si>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</si>
  <si>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</si>
  <si>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</si>
  <si>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</si>
  <si>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</si>
  <si>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</si>
  <si>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</si>
  <si>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</si>
  <si>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</si>
  <si>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</si>
  <si>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</si>
  <si>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</si>
  <si>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</si>
  <si>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</si>
  <si>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</si>
  <si>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</si>
  <si>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</si>
  <si>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</si>
  <si>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</si>
  <si>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</si>
  <si>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</si>
  <si>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</si>
  <si>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</si>
  <si>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</si>
  <si>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</si>
  <si>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</si>
  <si>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</si>
  <si>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</si>
  <si>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</si>
  <si>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</si>
  <si>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</si>
  <si>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</si>
  <si>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</si>
  <si>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</si>
  <si>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</si>
  <si>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</si>
  <si>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</si>
  <si>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</si>
  <si>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</si>
  <si>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</si>
  <si>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</si>
  <si>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</si>
  <si>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</si>
  <si>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</si>
  <si>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</si>
  <si>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</si>
  <si>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</si>
  <si>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</si>
  <si>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</si>
  <si>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</si>
  <si>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</si>
  <si>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</si>
  <si>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</si>
  <si>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</si>
  <si>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</si>
  <si>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</si>
  <si>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</si>
  <si>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</si>
  <si>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</si>
  <si>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</si>
  <si>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</si>
  <si>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</si>
  <si>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</si>
  <si>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</si>
  <si>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</si>
  <si>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</si>
  <si>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</si>
  <si>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</si>
  <si>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</si>
  <si>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</si>
  <si>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</si>
  <si>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</si>
  <si>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</si>
  <si>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</si>
  <si>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</si>
  <si>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</si>
  <si>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</si>
  <si>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</si>
  <si>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</si>
  <si>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</si>
  <si>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</si>
  <si>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</si>
  <si>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</si>
  <si>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</si>
  <si>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</si>
  <si>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</si>
  <si>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</si>
  <si>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</si>
  <si>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</si>
  <si>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</si>
  <si>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</si>
  <si>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</si>
  <si>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</si>
  <si>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</si>
  <si>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</si>
  <si>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</si>
  <si>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</si>
  <si>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</si>
  <si>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</si>
  <si>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</si>
  <si>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</si>
  <si>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</si>
  <si>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</si>
  <si>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</si>
  <si>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</si>
  <si>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</si>
  <si>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</si>
  <si>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</si>
  <si>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</si>
  <si>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</si>
  <si>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</si>
  <si>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</si>
  <si>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</si>
  <si>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</si>
  <si>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</si>
  <si>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</si>
  <si>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</si>
  <si>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</si>
  <si>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</si>
  <si>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</si>
  <si>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</si>
  <si>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</si>
  <si>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</si>
  <si>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</si>
  <si>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</si>
  <si>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</si>
  <si>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</si>
  <si>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</si>
  <si>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</si>
  <si>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</si>
  <si>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</si>
  <si>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</si>
  <si>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</si>
  <si>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</si>
  <si>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</si>
  <si>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</si>
  <si>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</si>
  <si>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</si>
  <si>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</si>
  <si>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</si>
  <si>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</si>
  <si>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</si>
  <si>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</si>
  <si>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</si>
  <si>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</si>
  <si>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</si>
  <si>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</si>
  <si>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</si>
  <si>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</si>
  <si>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</si>
  <si>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</si>
  <si>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</si>
  <si>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</si>
  <si>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</si>
  <si>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</si>
  <si>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</si>
  <si>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</si>
  <si>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</si>
  <si>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</si>
  <si>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</si>
  <si>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</si>
  <si>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</si>
  <si>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</si>
  <si>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</si>
  <si>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</si>
  <si>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</si>
  <si>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</si>
  <si>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</si>
  <si>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</si>
  <si>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</si>
  <si>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</si>
  <si>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</si>
  <si>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</si>
  <si>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</si>
  <si>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</si>
  <si>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</si>
  <si>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</si>
  <si>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</si>
  <si>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</si>
  <si>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</si>
  <si>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</si>
  <si>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</si>
  <si>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</si>
  <si>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</si>
  <si>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</si>
  <si>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</si>
  <si>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</si>
  <si>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</si>
  <si>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</si>
  <si>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</si>
  <si>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</si>
  <si>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</si>
  <si>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</si>
  <si>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</si>
  <si>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</si>
  <si>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</si>
  <si>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</si>
  <si>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</si>
  <si>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</si>
  <si>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</si>
  <si>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</si>
  <si>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</si>
  <si>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</si>
  <si>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</si>
  <si>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</si>
  <si>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</si>
  <si>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</si>
  <si>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</si>
  <si>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</si>
  <si>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</si>
  <si>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</si>
  <si>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</si>
  <si>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</si>
  <si>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</si>
  <si>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</si>
  <si>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</si>
  <si>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</si>
  <si>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</si>
  <si>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</si>
  <si>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</si>
  <si>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</si>
  <si>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</si>
  <si>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</si>
  <si>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</si>
  <si>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</si>
  <si>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</si>
  <si>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</si>
  <si>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</si>
  <si>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</si>
  <si>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</si>
  <si>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</si>
  <si>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</si>
  <si>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</si>
  <si>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</si>
  <si>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</si>
  <si>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</si>
  <si>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</si>
  <si>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</si>
  <si>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</si>
  <si>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</si>
  <si>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</si>
  <si>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</si>
  <si>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</si>
  <si>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</si>
  <si>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</si>
  <si>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</si>
  <si>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</si>
  <si>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</si>
  <si>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</si>
  <si>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</si>
  <si>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</si>
  <si>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</si>
  <si>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</si>
  <si>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</si>
  <si>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</si>
  <si>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</si>
  <si>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</si>
  <si>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</si>
  <si>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</si>
  <si>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</si>
  <si>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</si>
  <si>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</si>
  <si>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</si>
  <si>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</si>
  <si>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</si>
  <si>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</si>
  <si>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</si>
  <si>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</si>
  <si>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</si>
  <si>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</si>
  <si>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</si>
  <si>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</si>
  <si>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</si>
  <si>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</si>
  <si>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</si>
  <si>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</si>
  <si>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</si>
  <si>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</si>
  <si>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</si>
  <si>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</si>
  <si>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</si>
  <si>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</si>
  <si>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</si>
  <si>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</si>
  <si>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</si>
  <si>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</si>
  <si>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</si>
  <si>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</si>
  <si>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</si>
  <si>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</si>
  <si>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</si>
  <si>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</si>
  <si>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</si>
  <si>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</si>
  <si>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</si>
  <si>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</si>
  <si>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</si>
  <si>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</si>
  <si>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</si>
  <si>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</si>
  <si>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</si>
  <si>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</si>
  <si>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</si>
  <si>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</si>
  <si>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</si>
  <si>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</si>
  <si>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</si>
  <si>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</si>
  <si>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</si>
  <si>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</si>
  <si>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</si>
  <si>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</si>
  <si>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</si>
  <si>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</si>
  <si>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</si>
  <si>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</si>
  <si>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</si>
  <si>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</si>
  <si>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</si>
  <si>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</si>
  <si>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</si>
  <si>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</si>
  <si>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</si>
  <si>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</si>
  <si>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</si>
  <si>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</si>
  <si>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</si>
  <si>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</si>
  <si>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</si>
  <si>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</si>
  <si>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</si>
  <si>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</si>
  <si>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</si>
  <si>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</si>
  <si>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</si>
  <si>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</si>
  <si>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</si>
  <si>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</si>
  <si>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</si>
  <si>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</si>
  <si>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</si>
  <si>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</si>
  <si>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</si>
  <si>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</si>
  <si>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</si>
  <si>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</si>
  <si>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</si>
  <si>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</si>
  <si>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</si>
  <si>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</si>
  <si>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</si>
  <si>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</si>
  <si>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</si>
  <si>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</si>
  <si>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</si>
  <si>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</si>
  <si>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</si>
  <si>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</si>
  <si>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</si>
  <si>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</si>
  <si>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</si>
  <si>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</si>
  <si>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</si>
  <si>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</si>
  <si>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</si>
  <si>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</si>
  <si>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</si>
  <si>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</si>
  <si>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</si>
  <si>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</si>
  <si>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</si>
  <si>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</si>
  <si>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</si>
  <si>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</si>
  <si>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</si>
  <si>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</si>
  <si>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</si>
  <si>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</si>
  <si>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</si>
  <si>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</si>
  <si>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</si>
  <si>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</si>
  <si>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</si>
  <si>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</si>
  <si>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</si>
  <si>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</si>
  <si>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</si>
  <si>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</si>
  <si>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</si>
  <si>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</si>
  <si>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</si>
  <si>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</si>
  <si>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</si>
  <si>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</si>
  <si>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</si>
  <si>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</si>
  <si>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</si>
  <si>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</si>
  <si>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</si>
  <si>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</si>
  <si>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</si>
  <si>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</si>
  <si>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</si>
  <si>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</si>
  <si>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</si>
  <si>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</si>
  <si>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</si>
  <si>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</si>
  <si>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</si>
  <si>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</si>
  <si>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</si>
  <si>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</si>
  <si>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</si>
  <si>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</si>
  <si>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</si>
  <si>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</si>
  <si>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</si>
  <si>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</si>
  <si>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</si>
  <si>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</si>
  <si>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</si>
  <si>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</si>
  <si>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</si>
  <si>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</si>
  <si>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</si>
  <si>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</si>
  <si>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</si>
  <si>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</si>
  <si>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</si>
  <si>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</si>
  <si>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</si>
  <si>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</si>
  <si>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</si>
  <si>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</si>
  <si>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</si>
  <si>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</si>
  <si>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</si>
  <si>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</si>
  <si>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</si>
  <si>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</si>
  <si>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</si>
  <si>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</si>
  <si>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</si>
  <si>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</si>
  <si>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</si>
  <si>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</si>
  <si>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</si>
  <si>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</si>
  <si>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</si>
  <si>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</si>
  <si>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</si>
  <si>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</si>
  <si>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</si>
  <si>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</si>
  <si>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</si>
  <si>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</si>
  <si>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</si>
  <si>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</si>
  <si>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</si>
  <si>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</si>
  <si>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</si>
  <si>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</si>
  <si>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</si>
  <si>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</si>
  <si>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</si>
  <si>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</si>
  <si>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</si>
  <si>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</si>
  <si>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</si>
  <si>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</si>
  <si>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</si>
  <si>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</si>
  <si>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</si>
  <si>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</si>
  <si>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</si>
  <si>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</si>
  <si>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</si>
  <si>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</si>
  <si>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</si>
  <si>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</si>
  <si>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</si>
  <si>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</si>
  <si>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</si>
  <si>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</si>
  <si>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</si>
  <si>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</si>
  <si>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</si>
  <si>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</si>
  <si>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</si>
  <si>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</si>
  <si>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</si>
  <si>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</si>
  <si>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</si>
  <si>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</si>
  <si>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</si>
  <si>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</si>
  <si>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</si>
  <si>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</si>
  <si>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</si>
  <si>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</si>
  <si>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</si>
  <si>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</si>
  <si>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</si>
  <si>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</si>
  <si>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</si>
  <si>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</si>
  <si>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</si>
  <si>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</si>
  <si>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</si>
  <si>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</si>
  <si>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</si>
  <si>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</si>
  <si>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</si>
  <si>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</si>
  <si>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</si>
  <si>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</si>
  <si>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</si>
  <si>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</si>
  <si>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</si>
  <si>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</si>
  <si>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</si>
  <si>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</si>
  <si>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</si>
  <si>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</si>
  <si>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</si>
  <si>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</si>
  <si>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</si>
  <si>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</si>
  <si>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</si>
  <si>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</si>
  <si>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</si>
  <si>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</si>
  <si>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</si>
  <si>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</si>
  <si>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</si>
  <si>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</si>
  <si>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</si>
  <si>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</si>
  <si>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</si>
  <si>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</si>
  <si>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</si>
  <si>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</si>
  <si>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</si>
  <si>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</si>
  <si>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</si>
  <si>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</si>
  <si>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</si>
  <si>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</si>
  <si>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</si>
  <si>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</si>
  <si>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</si>
  <si>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</si>
  <si>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</si>
  <si>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</si>
  <si>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</si>
  <si>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</si>
  <si>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</si>
  <si>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</si>
  <si>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</si>
  <si>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</si>
  <si>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</si>
  <si>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</si>
  <si>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</si>
  <si>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</si>
  <si>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</si>
  <si>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</si>
  <si>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</si>
  <si>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</si>
  <si>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</si>
  <si>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</si>
  <si>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</si>
  <si>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</si>
  <si>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</si>
  <si>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</si>
  <si>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</si>
  <si>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</si>
  <si>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</si>
  <si>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</si>
  <si>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</si>
  <si>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</si>
  <si>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</si>
  <si>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</si>
  <si>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</si>
  <si>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</si>
  <si>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</si>
  <si>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</si>
  <si>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</si>
  <si>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</si>
  <si>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</si>
  <si>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</si>
  <si>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</si>
  <si>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</si>
  <si>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</si>
  <si>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</si>
  <si>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</si>
  <si>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</si>
  <si>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</si>
  <si>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</si>
  <si>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</si>
  <si>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</si>
  <si>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</si>
  <si>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</si>
  <si>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</si>
  <si>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</si>
  <si>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</si>
  <si>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</si>
  <si>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</si>
  <si>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</si>
  <si>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</si>
  <si>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</si>
  <si>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</si>
  <si>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</si>
  <si>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</si>
  <si>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</si>
  <si>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</si>
  <si>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</si>
  <si>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</si>
  <si>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</si>
  <si>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</si>
  <si>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</si>
  <si>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</si>
  <si>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</si>
  <si>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</si>
  <si>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</si>
  <si>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</si>
  <si>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</si>
  <si>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</si>
  <si>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</si>
  <si>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</si>
  <si>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</si>
  <si>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</si>
  <si>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</si>
  <si>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</si>
  <si>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</si>
  <si>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</si>
  <si>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</si>
  <si>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</si>
  <si>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</si>
  <si>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</si>
  <si>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</si>
  <si>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</si>
  <si>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</si>
  <si>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</si>
  <si>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</si>
  <si>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</si>
  <si>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</si>
  <si>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</si>
  <si>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</si>
  <si>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</si>
  <si>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</si>
  <si>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</si>
  <si>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</si>
  <si>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</si>
  <si>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</si>
  <si>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</si>
  <si>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</si>
  <si>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</si>
  <si>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</si>
  <si>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</si>
  <si>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</si>
  <si>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</si>
  <si>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</si>
  <si>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</si>
  <si>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</si>
  <si>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</si>
  <si>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</si>
  <si>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</si>
  <si>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</si>
  <si>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</si>
  <si>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</si>
  <si>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</si>
  <si>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</si>
  <si>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</si>
  <si>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</si>
  <si>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</si>
  <si>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</si>
  <si>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</si>
  <si>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</si>
  <si>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</si>
  <si>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</si>
  <si>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</si>
  <si>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</si>
  <si>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</si>
  <si>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</si>
  <si>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</si>
  <si>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</si>
  <si>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</si>
  <si>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</si>
  <si>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</si>
  <si>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</si>
  <si>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</si>
  <si>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</si>
  <si>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</si>
  <si>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</si>
  <si>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</si>
  <si>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</si>
  <si>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</si>
  <si>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</si>
  <si>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</si>
  <si>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</si>
  <si>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</si>
  <si>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</si>
  <si>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</si>
  <si>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</si>
  <si>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</si>
  <si>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</si>
  <si>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</si>
  <si>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</si>
  <si>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</si>
  <si>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</si>
  <si>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</si>
  <si>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</si>
  <si>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</si>
  <si>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</si>
  <si>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</si>
  <si>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</si>
  <si>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</si>
  <si>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</si>
  <si>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</si>
  <si>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</si>
  <si>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</si>
  <si>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</si>
  <si>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</si>
  <si>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</si>
  <si>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</si>
  <si>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</si>
  <si>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</si>
  <si>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</si>
  <si>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</si>
  <si>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</si>
  <si>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</si>
  <si>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</si>
  <si>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</si>
  <si>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</si>
  <si>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</si>
  <si>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</si>
  <si>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</si>
  <si>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</si>
  <si>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</si>
  <si>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</si>
  <si>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</si>
  <si>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</si>
  <si>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</si>
  <si>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</si>
  <si>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</si>
  <si>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</si>
  <si>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</si>
  <si>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</si>
  <si>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</si>
  <si>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</si>
  <si>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</si>
  <si>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</si>
  <si>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</si>
  <si>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</si>
  <si>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</si>
  <si>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</si>
  <si>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</si>
  <si>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</si>
  <si>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</si>
  <si>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</si>
  <si>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</si>
  <si>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</si>
  <si>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</si>
  <si>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</si>
  <si>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</si>
  <si>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</si>
  <si>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</si>
  <si>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</si>
  <si>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</si>
  <si>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</si>
  <si>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</si>
  <si>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</si>
  <si>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</si>
  <si>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</si>
  <si>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</si>
  <si>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</si>
  <si>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</si>
  <si>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</si>
  <si>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</si>
  <si>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</si>
  <si>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</si>
  <si>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</si>
  <si>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</si>
  <si>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</si>
  <si>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</si>
  <si>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</si>
  <si>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</si>
  <si>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</si>
  <si>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</si>
  <si>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</si>
  <si>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</si>
  <si>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</si>
  <si>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</si>
  <si>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</si>
  <si>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</si>
  <si>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</si>
  <si>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</si>
  <si>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</si>
  <si>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</si>
  <si>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</si>
  <si>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</si>
  <si>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</si>
  <si>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</si>
  <si>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</si>
  <si>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</si>
  <si>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</si>
  <si>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</si>
  <si>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</si>
  <si>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</si>
  <si>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</si>
  <si>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</si>
  <si>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</si>
  <si>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</si>
  <si>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</si>
  <si>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</si>
  <si>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</si>
  <si>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</si>
  <si>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</si>
  <si>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</si>
  <si>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</si>
  <si>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</si>
  <si>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</si>
  <si>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</si>
  <si>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</si>
  <si>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</si>
  <si>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</si>
  <si>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</si>
  <si>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</si>
  <si>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</si>
  <si>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</si>
  <si>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</si>
  <si>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</si>
  <si>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</si>
  <si>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</si>
  <si>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</si>
  <si>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</si>
  <si>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</si>
  <si>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</si>
  <si>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</si>
  <si>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</si>
  <si>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</si>
  <si>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</si>
  <si>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</si>
  <si>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</si>
  <si>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</si>
  <si>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</si>
  <si>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</si>
  <si>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</si>
  <si>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</si>
  <si>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</si>
  <si>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</si>
  <si>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</si>
  <si>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</si>
  <si>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</si>
  <si>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</si>
  <si>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</si>
  <si>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</si>
  <si>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</si>
  <si>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</si>
  <si>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</si>
  <si>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</si>
  <si>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</si>
  <si>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</si>
  <si>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</si>
  <si>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</si>
  <si>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</si>
  <si>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</si>
  <si>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</si>
  <si>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</si>
  <si>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</si>
  <si>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</si>
  <si>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</si>
  <si>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</si>
  <si>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</si>
  <si>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</si>
  <si>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</si>
  <si>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</si>
  <si>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</si>
  <si>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</si>
  <si>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</si>
  <si>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</si>
  <si>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</si>
  <si>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</si>
  <si>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</si>
  <si>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</si>
  <si>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</si>
  <si>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</si>
  <si>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</si>
  <si>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</si>
  <si>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</si>
  <si>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</si>
  <si>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</si>
  <si>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</si>
  <si>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</si>
  <si>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</si>
  <si>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</si>
  <si>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</si>
  <si>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</si>
  <si>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</si>
  <si>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</si>
  <si>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</si>
  <si>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</si>
  <si>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</si>
  <si>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</si>
  <si>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</si>
  <si>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</si>
  <si>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</si>
  <si>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</si>
  <si>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</si>
  <si>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</si>
  <si>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</si>
  <si>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</si>
  <si>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</si>
  <si>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</si>
  <si>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</si>
  <si>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</si>
  <si>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</si>
  <si>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</si>
  <si>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</si>
  <si>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</si>
  <si>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</si>
  <si>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</si>
  <si>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</si>
  <si>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</si>
  <si>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</si>
  <si>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</si>
  <si>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</si>
  <si>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</si>
  <si>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</si>
  <si>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</si>
  <si>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</si>
  <si>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</si>
  <si>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</si>
  <si>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</si>
  <si>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</si>
  <si>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</si>
  <si>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</si>
  <si>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</si>
  <si>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</si>
  <si>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</si>
  <si>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</si>
  <si>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</si>
  <si>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</si>
  <si>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</si>
  <si>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</si>
  <si>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</si>
  <si>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</si>
  <si>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</si>
  <si>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</si>
  <si>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</si>
  <si>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</si>
  <si>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</si>
  <si>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</si>
  <si>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</si>
  <si>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</si>
  <si>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</si>
  <si>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</si>
  <si>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</si>
  <si>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</si>
  <si>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</si>
  <si>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</si>
  <si>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</si>
  <si>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</si>
  <si>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</si>
  <si>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</si>
  <si>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</si>
  <si>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</si>
  <si>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</si>
  <si>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</si>
  <si>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</si>
  <si>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</si>
  <si>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</si>
  <si>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</si>
  <si>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</si>
  <si>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</si>
  <si>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</si>
  <si>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</si>
  <si>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</si>
  <si>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</si>
  <si>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</si>
  <si>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</si>
  <si>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</si>
  <si>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</si>
  <si>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</si>
  <si>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</si>
  <si>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</si>
  <si>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</si>
  <si>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</si>
  <si>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</si>
  <si>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</si>
  <si>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</si>
  <si>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</si>
  <si>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</si>
  <si>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</si>
  <si>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</si>
  <si>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</si>
  <si>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</si>
  <si>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</si>
  <si>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</si>
  <si>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</si>
  <si>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</si>
  <si>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</si>
  <si>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</si>
  <si>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</si>
  <si>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</si>
  <si>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</si>
  <si>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</si>
  <si>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</si>
  <si>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</si>
  <si>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</si>
  <si>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</si>
  <si>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</si>
  <si>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</si>
  <si>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</si>
  <si>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</si>
  <si>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</si>
  <si>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</si>
  <si>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</si>
  <si>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</si>
  <si>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</si>
  <si>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</si>
  <si>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</si>
  <si>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</si>
  <si>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</si>
  <si>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</si>
  <si>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</si>
  <si>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</si>
  <si>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</si>
  <si>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</si>
  <si>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</si>
  <si>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</si>
  <si>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</si>
  <si>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</si>
  <si>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</si>
  <si>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</si>
  <si>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</si>
  <si>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</si>
  <si>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</si>
  <si>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</si>
  <si>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</si>
  <si>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</si>
  <si>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</si>
  <si>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</si>
  <si>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</si>
  <si>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</si>
  <si>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</si>
  <si>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</si>
  <si>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</si>
  <si>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</si>
  <si>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</si>
  <si>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</si>
  <si>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</si>
  <si>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</si>
  <si>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</si>
  <si>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</si>
  <si>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</si>
  <si>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</si>
  <si>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</si>
  <si>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</si>
  <si>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</si>
  <si>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</si>
  <si>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</si>
  <si>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</si>
  <si>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</si>
  <si>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</si>
  <si>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</si>
  <si>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</si>
  <si>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</si>
  <si>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</si>
  <si>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</si>
  <si>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</si>
  <si>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</si>
  <si>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</si>
  <si>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</si>
  <si>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</si>
  <si>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</si>
  <si>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</si>
  <si>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</si>
  <si>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</si>
  <si>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</si>
  <si>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</si>
  <si>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</si>
  <si>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</si>
  <si>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</si>
  <si>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</si>
  <si>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</si>
  <si>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</si>
  <si>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</si>
  <si>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</si>
  <si>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</si>
  <si>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</si>
  <si>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</si>
  <si>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</si>
  <si>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</si>
  <si>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</si>
  <si>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</si>
  <si>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</si>
  <si>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</si>
  <si>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</si>
  <si>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</si>
  <si>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</si>
  <si>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</si>
  <si>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</si>
  <si>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</si>
  <si>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</si>
  <si>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</si>
  <si>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</si>
  <si>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</si>
  <si>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</si>
  <si>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</si>
  <si>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</si>
  <si>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</si>
  <si>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</si>
  <si>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</si>
  <si>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</si>
  <si>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</si>
  <si>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</si>
  <si>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</si>
  <si>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</si>
  <si>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</si>
  <si>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</si>
  <si>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</si>
  <si>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</si>
  <si>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</si>
  <si>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</si>
  <si>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</si>
  <si>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</si>
  <si>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</si>
  <si>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</si>
  <si>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</si>
  <si>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</si>
  <si>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</si>
  <si>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</si>
  <si>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</si>
  <si>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</si>
  <si>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</si>
  <si>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</si>
  <si>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</si>
  <si>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</si>
  <si>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</si>
  <si>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</si>
  <si>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</si>
  <si>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</si>
  <si>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</si>
  <si>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</si>
  <si>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</si>
  <si>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</si>
  <si>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</si>
  <si>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</si>
  <si>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</si>
  <si>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</si>
  <si>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</si>
  <si>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</si>
  <si>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</si>
  <si>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</si>
  <si>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</si>
  <si>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</si>
  <si>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</si>
  <si>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</si>
  <si>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</si>
  <si>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</si>
  <si>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</si>
  <si>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</si>
  <si>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</si>
  <si>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</si>
  <si>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</si>
  <si>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</si>
  <si>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</si>
  <si>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</si>
  <si>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</si>
  <si>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</si>
  <si>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</si>
  <si>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</si>
  <si>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</si>
  <si>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</si>
  <si>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</si>
  <si>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</si>
  <si>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</si>
  <si>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</si>
  <si>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</si>
  <si>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</si>
  <si>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</si>
  <si>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</si>
  <si>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</si>
  <si>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</si>
  <si>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</si>
  <si>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</si>
  <si>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</si>
  <si>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</si>
  <si>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</si>
  <si>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</si>
  <si>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</si>
  <si>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</si>
  <si>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</si>
  <si>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</si>
  <si>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</si>
  <si>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</si>
  <si>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</si>
  <si>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</si>
  <si>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</si>
  <si>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</si>
  <si>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</si>
  <si>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</si>
  <si>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</si>
  <si>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</si>
  <si>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</si>
  <si>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</si>
  <si>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</si>
  <si>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</si>
  <si>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</si>
  <si>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</si>
  <si>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</si>
  <si>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</si>
  <si>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</si>
  <si>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</si>
  <si>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</si>
  <si>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</si>
  <si>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</si>
  <si>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</si>
  <si>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</si>
  <si>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</si>
  <si>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</si>
  <si>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</si>
  <si>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</si>
  <si>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</si>
  <si>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</si>
  <si>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</si>
  <si>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</si>
  <si>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</si>
  <si>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</si>
  <si>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</si>
  <si>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</si>
  <si>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</si>
  <si>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</si>
  <si>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</si>
  <si>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</si>
  <si>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</si>
  <si>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</si>
  <si>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</si>
  <si>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</si>
  <si>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</si>
  <si>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</si>
  <si>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</si>
  <si>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</si>
  <si>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</si>
  <si>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</si>
  <si>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</si>
  <si>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</si>
  <si>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</si>
  <si>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</si>
  <si>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</si>
  <si>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</si>
  <si>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</si>
  <si>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</si>
  <si>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</si>
  <si>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</si>
  <si>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</si>
  <si>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</si>
  <si>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</si>
  <si>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</si>
  <si>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</si>
  <si>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</si>
  <si>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</si>
  <si>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</si>
  <si>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</si>
  <si>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</si>
  <si>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</si>
  <si>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</si>
  <si>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</si>
  <si>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</si>
  <si>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</si>
  <si>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</si>
  <si>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</si>
  <si>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</si>
  <si>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</si>
  <si>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</si>
  <si>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</si>
  <si>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</si>
  <si>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</si>
  <si>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</si>
  <si>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</si>
  <si>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</si>
  <si>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</si>
  <si>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</si>
  <si>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</si>
  <si>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</si>
  <si>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</si>
  <si>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</si>
  <si>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</si>
  <si>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</si>
  <si>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</si>
  <si>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</si>
  <si>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</si>
  <si>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</si>
  <si>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</si>
  <si>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</si>
  <si>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</si>
  <si>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</si>
  <si>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</si>
  <si>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</si>
  <si>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</si>
  <si>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</si>
  <si>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</si>
  <si>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</si>
  <si>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</si>
  <si>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</si>
  <si>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</si>
  <si>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</si>
  <si>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</si>
  <si>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</si>
  <si>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</si>
  <si>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</si>
  <si>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</si>
  <si>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</si>
  <si>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</si>
  <si>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</si>
  <si>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</si>
  <si>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</si>
  <si>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</si>
  <si>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</si>
  <si>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</si>
  <si>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</si>
  <si>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</si>
  <si>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</si>
  <si>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</si>
  <si>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</si>
  <si>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</si>
  <si>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</si>
  <si>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</si>
  <si>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</si>
  <si>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</si>
  <si>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</si>
  <si>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</si>
  <si>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</si>
  <si>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</si>
  <si>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</si>
  <si>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</si>
  <si>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</si>
  <si>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</si>
  <si>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</si>
  <si>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</si>
  <si>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</si>
  <si>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</si>
  <si>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</si>
  <si>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</si>
  <si>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</si>
  <si>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</si>
  <si>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</si>
  <si>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</si>
  <si>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</si>
  <si>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</si>
  <si>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</si>
  <si>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</si>
  <si>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</si>
  <si>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</si>
  <si>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</si>
  <si>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</si>
  <si>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</si>
  <si>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</si>
  <si>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</si>
  <si>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</si>
  <si>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</si>
  <si>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</si>
  <si>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</si>
  <si>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</si>
  <si>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</si>
  <si>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</si>
  <si>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</si>
  <si>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</si>
  <si>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</si>
  <si>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</si>
  <si>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</si>
  <si>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</si>
  <si>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</si>
  <si>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</si>
  <si>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</si>
  <si>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</si>
  <si>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</si>
  <si>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</si>
  <si>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</si>
  <si>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</si>
  <si>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</si>
  <si>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</si>
  <si>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</si>
  <si>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</si>
  <si>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</si>
  <si>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</si>
  <si>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</si>
  <si>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</si>
  <si>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</si>
  <si>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</si>
  <si>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</si>
  <si>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</si>
  <si>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</si>
  <si>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</si>
  <si>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</si>
  <si>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</si>
  <si>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</si>
  <si>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</si>
  <si>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</si>
  <si>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</si>
  <si>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</si>
  <si>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</si>
  <si>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</si>
  <si>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</si>
  <si>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</si>
  <si>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</si>
  <si>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</si>
  <si>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</si>
  <si>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</si>
  <si>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</si>
  <si>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</si>
  <si>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</si>
  <si>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</si>
  <si>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</si>
  <si>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</si>
  <si>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</si>
  <si>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</si>
  <si>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</si>
  <si>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</si>
  <si>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</si>
  <si>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</si>
  <si>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</si>
  <si>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</si>
  <si>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</si>
  <si>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</si>
  <si>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</si>
  <si>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</si>
  <si>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</si>
  <si>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</si>
  <si>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</si>
  <si>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</si>
  <si>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</si>
  <si>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</si>
  <si>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</si>
  <si>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</si>
  <si>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</si>
  <si>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</si>
  <si>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</si>
  <si>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</si>
  <si>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</si>
  <si>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</si>
  <si>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</si>
  <si>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</si>
  <si>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</si>
  <si>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</si>
  <si>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</si>
  <si>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</si>
  <si>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</si>
  <si>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</si>
  <si>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</si>
  <si>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</si>
  <si>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</si>
  <si>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</si>
  <si>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</si>
  <si>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</si>
  <si>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</si>
  <si>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</si>
  <si>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</si>
  <si>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</si>
  <si>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</si>
  <si>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</si>
  <si>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</si>
  <si>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</si>
  <si>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</si>
  <si>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</si>
  <si>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</si>
  <si>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</si>
  <si>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</si>
  <si>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</si>
  <si>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</si>
  <si>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</si>
  <si>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</si>
  <si>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</si>
  <si>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</si>
  <si>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</si>
  <si>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</si>
  <si>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</si>
  <si>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</si>
  <si>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</si>
  <si>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</si>
  <si>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</si>
  <si>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</si>
  <si>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</si>
  <si>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</si>
  <si>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</si>
  <si>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</si>
  <si>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</si>
  <si>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</si>
  <si>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</si>
  <si>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</si>
  <si>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</si>
  <si>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</si>
  <si>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</si>
  <si>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</si>
  <si>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</si>
  <si>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</si>
  <si>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</si>
  <si>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</si>
  <si>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</si>
  <si>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</si>
  <si>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</si>
  <si>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</si>
  <si>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</si>
  <si>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</si>
  <si>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</si>
  <si>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</si>
  <si>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</si>
  <si>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</si>
  <si>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</si>
  <si>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</si>
  <si>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</si>
  <si>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</si>
  <si>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</si>
  <si>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</si>
  <si>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</si>
  <si>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</si>
  <si>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</si>
  <si>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</si>
  <si>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</si>
  <si>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</si>
  <si>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</si>
  <si>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</si>
  <si>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</si>
  <si>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</si>
  <si>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</si>
  <si>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</si>
  <si>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</si>
  <si>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</si>
  <si>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</si>
  <si>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</si>
  <si>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</si>
  <si>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</si>
  <si>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</si>
  <si>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</si>
  <si>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</si>
  <si>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</si>
  <si>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</si>
  <si>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</si>
  <si>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</si>
  <si>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</si>
  <si>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</si>
  <si>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</si>
  <si>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</si>
  <si>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</si>
  <si>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</si>
  <si>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</si>
  <si>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</si>
  <si>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</si>
  <si>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</si>
  <si>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</si>
  <si>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</si>
  <si>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</si>
  <si>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</si>
  <si>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</si>
  <si>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</si>
  <si>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</si>
  <si>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</si>
  <si>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</si>
  <si>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</si>
  <si>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</si>
  <si>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</si>
  <si>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</si>
  <si>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</si>
  <si>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</si>
  <si>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</si>
  <si>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</si>
  <si>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</si>
  <si>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</si>
  <si>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</si>
  <si>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</si>
  <si>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</si>
  <si>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</si>
  <si>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</si>
  <si>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</si>
  <si>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</si>
  <si>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</si>
  <si>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</si>
  <si>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</si>
  <si>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</si>
  <si>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</si>
  <si>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</si>
  <si>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</si>
  <si>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</si>
  <si>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</si>
  <si>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</si>
  <si>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</si>
  <si>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</si>
  <si>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</si>
  <si>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</si>
  <si>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</si>
  <si>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</si>
  <si>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</si>
  <si>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</si>
  <si>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</si>
  <si>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</si>
  <si>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</si>
  <si>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</si>
  <si>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</si>
  <si>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</si>
  <si>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</si>
  <si>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</si>
  <si>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</si>
  <si>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</si>
  <si>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</si>
  <si>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</si>
  <si>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</si>
  <si>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</si>
  <si>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</si>
  <si>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</si>
  <si>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</si>
  <si>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</si>
  <si>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</si>
  <si>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</si>
  <si>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</si>
  <si>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</si>
  <si>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</si>
  <si>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</si>
  <si>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</si>
  <si>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</si>
  <si>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</si>
  <si>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</si>
  <si>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</si>
  <si>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</si>
  <si>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</si>
  <si>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</si>
  <si>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</si>
  <si>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</si>
  <si>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</si>
  <si>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</si>
  <si>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</si>
  <si>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</si>
  <si>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</si>
  <si>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</si>
  <si>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</si>
  <si>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</si>
  <si>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</si>
  <si>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</si>
  <si>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</si>
  <si>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</si>
  <si>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</si>
  <si>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</si>
  <si>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</si>
  <si>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</si>
  <si>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</si>
  <si>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</si>
  <si>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</si>
  <si>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</si>
  <si>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</si>
  <si>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</si>
  <si>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</si>
  <si>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</si>
  <si>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</si>
  <si>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</si>
  <si>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</si>
  <si>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</si>
  <si>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</si>
  <si>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</si>
  <si>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</si>
  <si>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</si>
  <si>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</si>
  <si>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</si>
  <si>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</si>
  <si>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</si>
  <si>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</si>
  <si>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</si>
  <si>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</si>
  <si>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</si>
  <si>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</si>
  <si>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</si>
  <si>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</si>
  <si>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</si>
  <si>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</si>
  <si>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</si>
  <si>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</si>
  <si>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</si>
  <si>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</si>
  <si>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</si>
  <si>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</si>
  <si>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</si>
  <si>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</si>
  <si>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</si>
  <si>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</si>
  <si>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</si>
  <si>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</si>
  <si>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</si>
  <si>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</si>
  <si>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</si>
  <si>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</si>
  <si>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</si>
  <si>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</si>
  <si>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</si>
  <si>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</si>
  <si>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</si>
  <si>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</si>
  <si>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</si>
  <si>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</si>
  <si>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</si>
  <si>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</si>
  <si>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</si>
  <si>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</si>
  <si>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</si>
  <si>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</si>
  <si>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</si>
  <si>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</si>
  <si>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</si>
  <si>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</si>
  <si>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</si>
  <si>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</si>
  <si>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</si>
  <si>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</si>
  <si>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</si>
  <si>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</si>
  <si>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</si>
  <si>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</si>
  <si>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</si>
  <si>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</si>
  <si>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</si>
  <si>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</si>
  <si>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</si>
  <si>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</si>
  <si>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</si>
  <si>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</si>
  <si>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</si>
  <si>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</si>
  <si>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</si>
  <si>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</si>
  <si>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</si>
  <si>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</si>
  <si>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</si>
  <si>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</si>
  <si>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</si>
  <si>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</si>
  <si>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</si>
  <si>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</si>
  <si>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</si>
  <si>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</si>
  <si>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</si>
  <si>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</si>
  <si>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</si>
  <si>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</si>
  <si>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</si>
  <si>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</si>
  <si>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</si>
  <si>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</si>
  <si>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</si>
  <si>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</si>
  <si>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</si>
  <si>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</si>
  <si>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</si>
  <si>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</si>
  <si>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</si>
  <si>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</si>
  <si>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</si>
  <si>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</si>
  <si>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</si>
  <si>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</si>
  <si>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</si>
  <si>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</si>
  <si>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</si>
  <si>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</si>
  <si>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</si>
  <si>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</si>
  <si>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</si>
  <si>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</si>
  <si>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</si>
  <si>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</si>
  <si>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</si>
  <si>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</si>
  <si>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</si>
  <si>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</si>
  <si>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</si>
  <si>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</si>
  <si>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</si>
  <si>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</si>
  <si>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</si>
  <si>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</si>
  <si>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</si>
  <si>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</si>
  <si>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</si>
  <si>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</si>
  <si>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</si>
  <si>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</si>
  <si>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</si>
  <si>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</si>
  <si>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</si>
  <si>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</si>
  <si>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</si>
  <si>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</si>
  <si>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</si>
  <si>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</si>
  <si>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</si>
  <si>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</si>
  <si>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</si>
  <si>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</si>
  <si>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</si>
  <si>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</si>
  <si>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</si>
  <si>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</si>
  <si>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</si>
  <si>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</si>
  <si>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</si>
  <si>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</si>
  <si>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</si>
  <si>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</si>
  <si>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</si>
  <si>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</si>
  <si>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</si>
  <si>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</si>
  <si>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</si>
  <si>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</si>
  <si>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</si>
  <si>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</si>
  <si>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</si>
  <si>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</si>
  <si>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</si>
  <si>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</si>
  <si>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</si>
  <si>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</si>
  <si>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</si>
  <si>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</si>
  <si>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</si>
  <si>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</si>
  <si>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</si>
  <si>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</si>
  <si>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</si>
  <si>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</si>
  <si>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</si>
  <si>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</si>
  <si>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</si>
  <si>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</si>
  <si>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</si>
  <si>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</si>
  <si>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</si>
  <si>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</si>
  <si>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</si>
  <si>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</si>
  <si>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</si>
  <si>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</si>
  <si>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</si>
  <si>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</si>
  <si>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</si>
  <si>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</si>
  <si>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</si>
  <si>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</si>
  <si>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</si>
  <si>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</si>
  <si>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</si>
  <si>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</si>
  <si>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</si>
  <si>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</si>
  <si>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</si>
  <si>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</si>
  <si>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</si>
  <si>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</si>
  <si>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</si>
  <si>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</si>
  <si>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</si>
  <si>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</si>
  <si>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</si>
  <si>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</si>
  <si>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</si>
  <si>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</si>
  <si>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</si>
  <si>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</si>
  <si>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</si>
  <si>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</si>
  <si>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</si>
  <si>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</si>
  <si>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</si>
  <si>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</si>
  <si>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</si>
  <si>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</si>
  <si>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</si>
  <si>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</si>
  <si>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</si>
  <si>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</si>
  <si>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</si>
  <si>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</si>
  <si>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</si>
  <si>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</si>
  <si>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</si>
  <si>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</si>
  <si>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</si>
  <si>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</si>
  <si>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</si>
  <si>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</si>
  <si>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</si>
  <si>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</si>
  <si>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</si>
  <si>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</si>
  <si>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</si>
  <si>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</si>
  <si>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</si>
  <si>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</si>
  <si>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</si>
  <si>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</si>
  <si>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</si>
  <si>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</si>
  <si>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</si>
  <si>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</si>
  <si>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</si>
  <si>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</si>
  <si>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</si>
  <si>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</si>
  <si>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</si>
  <si>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</si>
  <si>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</si>
  <si>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</si>
  <si>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</si>
  <si>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</si>
  <si>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</si>
  <si>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</si>
  <si>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</si>
  <si>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</si>
  <si>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</si>
  <si>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</si>
  <si>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</si>
  <si>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</si>
  <si>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</si>
  <si>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</si>
  <si>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</si>
  <si>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</si>
  <si>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</si>
  <si>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</si>
  <si>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</si>
  <si>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</si>
  <si>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</si>
  <si>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</si>
  <si>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</si>
  <si>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</si>
  <si>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</si>
  <si>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</si>
  <si>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</si>
  <si>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</si>
  <si>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</si>
  <si>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</si>
  <si>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</si>
  <si>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</si>
  <si>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</si>
  <si>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</si>
  <si>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</si>
  <si>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</si>
  <si>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</si>
  <si>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</si>
  <si>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</si>
  <si>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</si>
  <si>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</si>
  <si>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</si>
  <si>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</si>
  <si>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</si>
  <si>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</si>
  <si>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</si>
  <si>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</si>
  <si>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</si>
  <si>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</si>
  <si>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</si>
  <si>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</si>
  <si>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</si>
  <si>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</si>
  <si>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</si>
  <si>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</si>
  <si>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</si>
  <si>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</si>
  <si>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</si>
  <si>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</si>
  <si>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</si>
  <si>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</si>
  <si>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</si>
  <si>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</si>
  <si>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</si>
  <si>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</si>
  <si>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</si>
  <si>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</si>
  <si>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</si>
  <si>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</si>
  <si>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</si>
  <si>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</si>
  <si>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</si>
  <si>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</si>
  <si>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</si>
  <si>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</si>
  <si>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</si>
  <si>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</si>
  <si>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</si>
  <si>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</si>
  <si>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</si>
  <si>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</si>
  <si>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</si>
  <si>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</si>
  <si>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</si>
  <si>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</si>
  <si>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</si>
  <si>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</si>
  <si>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</si>
  <si>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</si>
  <si>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</si>
  <si>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</si>
  <si>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</si>
  <si>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</si>
  <si>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</si>
  <si>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</si>
  <si>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</si>
  <si>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</si>
  <si>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</si>
  <si>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</si>
  <si>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</si>
  <si>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</si>
  <si>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</si>
  <si>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</si>
  <si>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</si>
  <si>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</si>
  <si>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</si>
  <si>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</si>
  <si>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</si>
  <si>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</si>
  <si>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</si>
  <si>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</si>
  <si>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</si>
  <si>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</si>
  <si>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</si>
  <si>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</si>
  <si>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</si>
  <si>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</si>
  <si>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</si>
  <si>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</si>
  <si>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</si>
  <si>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</si>
  <si>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</si>
  <si>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</si>
  <si>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</si>
  <si>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</si>
  <si>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</si>
  <si>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</si>
  <si>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</si>
  <si>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</si>
  <si>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</si>
  <si>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</si>
  <si>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</si>
  <si>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</si>
  <si>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</si>
  <si>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</si>
  <si>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</si>
  <si>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</si>
  <si>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</si>
  <si>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</si>
  <si>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</si>
  <si>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</si>
  <si>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</si>
  <si>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</si>
  <si>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</si>
  <si>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</si>
  <si>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</si>
  <si>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</si>
  <si>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</si>
  <si>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</si>
  <si>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</si>
  <si>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</si>
  <si>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</si>
  <si>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</si>
  <si>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</si>
  <si>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</si>
  <si>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</si>
  <si>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</si>
  <si>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</si>
  <si>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</si>
  <si>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</si>
  <si>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</si>
  <si>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</si>
  <si>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</si>
  <si>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</si>
  <si>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</si>
  <si>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</si>
  <si>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</si>
  <si>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</si>
  <si>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</si>
  <si>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</si>
  <si>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</si>
  <si>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</si>
  <si>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</si>
  <si>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</si>
  <si>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</si>
  <si>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</si>
  <si>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</si>
  <si>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</si>
  <si>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</si>
  <si>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</si>
  <si>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</si>
  <si>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</si>
  <si>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</si>
  <si>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</si>
  <si>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</si>
  <si>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</si>
  <si>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</si>
  <si>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</si>
  <si>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</si>
  <si>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</si>
  <si>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</si>
  <si>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</si>
  <si>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</si>
  <si>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</si>
  <si>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</si>
  <si>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</si>
  <si>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</si>
  <si>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</si>
  <si>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</si>
  <si>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</si>
  <si>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</si>
  <si>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</si>
  <si>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</si>
  <si>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</si>
  <si>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</si>
  <si>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</si>
  <si>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</si>
  <si>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</si>
  <si>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</si>
  <si>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</si>
  <si>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</si>
  <si>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</si>
  <si>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</si>
  <si>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</si>
  <si>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</si>
  <si>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</si>
  <si>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</si>
  <si>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</si>
  <si>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</si>
  <si>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</si>
  <si>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</si>
  <si>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</si>
  <si>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</si>
  <si>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</si>
  <si>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</si>
  <si>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</si>
  <si>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</si>
  <si>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</si>
  <si>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</si>
  <si>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</si>
  <si>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</si>
  <si>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</si>
  <si>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</si>
  <si>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</si>
  <si>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</si>
  <si>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</si>
  <si>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</si>
  <si>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</si>
  <si>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</si>
  <si>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</si>
  <si>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</si>
  <si>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</si>
  <si>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</si>
  <si>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</si>
  <si>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</si>
  <si>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</si>
  <si>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</si>
  <si>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</si>
  <si>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</si>
  <si>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</si>
  <si>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</si>
  <si>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</si>
  <si>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</si>
  <si>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</si>
  <si>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</si>
  <si>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</si>
  <si>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</si>
  <si>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</si>
  <si>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</si>
  <si>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</si>
  <si>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</si>
  <si>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</si>
  <si>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</si>
  <si>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</si>
  <si>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</si>
  <si>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</si>
  <si>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</si>
  <si>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</si>
  <si>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</si>
  <si>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</si>
  <si>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</si>
  <si>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</si>
  <si>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</si>
  <si>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</si>
  <si>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</si>
  <si>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</si>
  <si>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</si>
  <si>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</si>
  <si>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</si>
  <si>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</si>
  <si>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</si>
  <si>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</si>
  <si>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</si>
  <si>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</si>
  <si>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</si>
  <si>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</si>
  <si>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</si>
  <si>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</si>
  <si>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</si>
  <si>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</si>
  <si>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</si>
  <si>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</si>
  <si>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</si>
  <si>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</si>
  <si>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</si>
  <si>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</si>
  <si>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</si>
  <si>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</si>
  <si>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</si>
  <si>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</si>
  <si>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</si>
  <si>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</si>
  <si>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</si>
  <si>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</si>
  <si>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</si>
  <si>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</si>
  <si>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</si>
  <si>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</si>
  <si>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</si>
  <si>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</si>
  <si>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</si>
  <si>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</si>
  <si>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</si>
  <si>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</si>
  <si>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</si>
  <si>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</si>
  <si>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</si>
  <si>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</si>
  <si>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</si>
  <si>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</si>
  <si>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</si>
  <si>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</si>
  <si>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</si>
  <si>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</si>
  <si>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</si>
  <si>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</si>
  <si>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</si>
  <si>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</si>
  <si>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</si>
  <si>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</si>
  <si>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</si>
  <si>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</si>
  <si>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</si>
  <si>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</si>
  <si>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</si>
  <si>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</si>
  <si>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</si>
  <si>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</si>
  <si>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</si>
  <si>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</si>
  <si>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</si>
  <si>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</si>
  <si>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</si>
  <si>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</si>
  <si>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</si>
  <si>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</si>
  <si>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</si>
  <si>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</si>
  <si>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</si>
  <si>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</si>
  <si>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</si>
  <si>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</si>
  <si>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</si>
  <si>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</si>
  <si>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</si>
  <si>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</si>
  <si>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</si>
  <si>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</si>
  <si>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</si>
  <si>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</si>
  <si>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</si>
  <si>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</si>
  <si>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</si>
  <si>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</si>
  <si>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</si>
  <si>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</si>
  <si>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</si>
  <si>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</si>
  <si>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</si>
  <si>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</si>
  <si>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</si>
  <si>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</si>
  <si>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</si>
  <si>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</si>
  <si>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</si>
  <si>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</si>
  <si>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</si>
  <si>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</si>
  <si>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</si>
  <si>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</si>
  <si>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</si>
  <si>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</si>
  <si>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</si>
  <si>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</si>
  <si>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</si>
  <si>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</si>
  <si>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</si>
  <si>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</si>
  <si>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</si>
  <si>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</si>
  <si>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</si>
  <si>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</si>
  <si>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</si>
  <si>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</si>
  <si>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</si>
  <si>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</si>
  <si>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</si>
  <si>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</si>
  <si>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</si>
  <si>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</si>
  <si>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</si>
  <si>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</si>
  <si>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</si>
  <si>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</si>
  <si>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</si>
  <si>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</si>
  <si>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</si>
  <si>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</si>
  <si>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</si>
  <si>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</si>
  <si>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</si>
  <si>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</si>
  <si>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</si>
  <si>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</si>
  <si>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</si>
  <si>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</si>
  <si>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</si>
  <si>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</si>
  <si>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</si>
  <si>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</si>
  <si>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</si>
  <si>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</si>
  <si>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</si>
  <si>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</si>
  <si>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</si>
  <si>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</si>
  <si>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</si>
  <si>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</si>
  <si>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</si>
  <si>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</si>
  <si>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</si>
  <si>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</si>
  <si>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</si>
  <si>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</si>
  <si>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</si>
  <si>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</si>
  <si>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</si>
  <si>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</si>
  <si>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</si>
  <si>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</si>
  <si>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</si>
  <si>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</si>
  <si>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</si>
  <si>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</si>
  <si>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</si>
  <si>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</si>
  <si>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</si>
  <si>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</si>
  <si>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</si>
  <si>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</si>
  <si>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</si>
  <si>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</si>
  <si>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</si>
  <si>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</si>
  <si>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</si>
  <si>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</si>
  <si>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</si>
  <si>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</si>
  <si>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</si>
  <si>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</si>
  <si>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</si>
  <si>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</si>
  <si>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</si>
  <si>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</si>
  <si>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</si>
  <si>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</si>
  <si>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</si>
  <si>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</si>
  <si>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</si>
  <si>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</si>
  <si>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</si>
  <si>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</si>
  <si>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</si>
  <si>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</si>
  <si>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</si>
  <si>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</si>
  <si>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</si>
  <si>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</si>
  <si>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</si>
  <si>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</si>
  <si>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</si>
  <si>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</si>
  <si>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</si>
  <si>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</si>
  <si>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</si>
  <si>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</si>
  <si>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</si>
  <si>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</si>
  <si>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</si>
  <si>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</si>
  <si>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</si>
  <si>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</si>
  <si>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</si>
  <si>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</si>
  <si>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</si>
  <si>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</si>
  <si>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</si>
  <si>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</si>
  <si>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</si>
  <si>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</si>
  <si>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</si>
  <si>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</si>
  <si>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</si>
  <si>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</si>
  <si>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</si>
  <si>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</si>
  <si>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</si>
  <si>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</si>
  <si>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</si>
  <si>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</si>
  <si>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</si>
  <si>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</si>
  <si>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</si>
  <si>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</si>
  <si>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</si>
  <si>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</si>
  <si>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</si>
  <si>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</si>
  <si>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</si>
  <si>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</si>
  <si>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</si>
  <si>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</si>
  <si>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</si>
  <si>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</si>
  <si>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</si>
  <si>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</si>
  <si>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</si>
  <si>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</si>
  <si>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</si>
  <si>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</si>
  <si>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</si>
  <si>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</si>
  <si>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</si>
  <si>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</si>
  <si>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</si>
  <si>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</si>
  <si>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</si>
  <si>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</si>
  <si>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</si>
  <si>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</si>
  <si>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</si>
  <si>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</si>
  <si>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</si>
  <si>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</si>
  <si>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</si>
  <si>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</si>
  <si>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</si>
  <si>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</si>
  <si>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</si>
  <si>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</si>
  <si>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</si>
  <si>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</si>
  <si>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</si>
  <si>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</si>
  <si>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</si>
  <si>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</si>
  <si>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</si>
  <si>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</si>
  <si>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</si>
  <si>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</si>
  <si>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</si>
  <si>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</si>
  <si>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</si>
  <si>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</si>
  <si>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</si>
  <si>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</si>
  <si>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</si>
  <si>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</si>
  <si>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</si>
  <si>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</si>
  <si>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</si>
  <si>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</si>
  <si>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</si>
  <si>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</si>
  <si>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</si>
  <si>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</si>
  <si>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</si>
  <si>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</si>
  <si>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</si>
  <si>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</si>
  <si>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</si>
  <si>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</si>
  <si>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</si>
  <si>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</si>
  <si>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</si>
  <si>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</si>
  <si>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</si>
  <si>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</si>
  <si>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</si>
  <si>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</si>
  <si>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</si>
  <si>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</si>
  <si>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</si>
  <si>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</si>
  <si>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</si>
  <si>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</si>
  <si>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</si>
  <si>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</si>
  <si>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</si>
  <si>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</si>
  <si>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</si>
  <si>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</si>
  <si>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</si>
  <si>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</si>
  <si>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</si>
  <si>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</si>
  <si>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</si>
  <si>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</si>
  <si>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</si>
  <si>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</si>
  <si>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</si>
  <si>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</si>
  <si>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</si>
  <si>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</si>
  <si>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</si>
  <si>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</si>
  <si>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</si>
  <si>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</si>
  <si>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</si>
  <si>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</si>
  <si>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</si>
  <si>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</si>
  <si>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</si>
  <si>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</si>
  <si>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</si>
  <si>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</si>
  <si>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</si>
  <si>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</si>
  <si>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</si>
  <si>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</si>
  <si>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</si>
  <si>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</si>
  <si>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</si>
  <si>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</si>
  <si>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</si>
  <si>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</si>
  <si>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</si>
  <si>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</si>
  <si>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</si>
  <si>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</si>
  <si>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</si>
  <si>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</si>
  <si>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</si>
  <si>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</si>
  <si>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</si>
  <si>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</si>
  <si>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</si>
  <si>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</si>
  <si>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</si>
  <si>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</si>
  <si>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</si>
  <si>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</si>
  <si>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</si>
  <si>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</si>
  <si>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</si>
  <si>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</si>
  <si>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</si>
  <si>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</si>
  <si>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</si>
  <si>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</si>
  <si>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</si>
  <si>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</si>
  <si>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</si>
  <si>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</si>
  <si>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</si>
  <si>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</si>
  <si>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</si>
  <si>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</si>
  <si>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</si>
  <si>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</si>
  <si>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</si>
  <si>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</si>
  <si>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</si>
  <si>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</si>
  <si>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</si>
  <si>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</si>
  <si>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</si>
  <si>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</si>
  <si>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</si>
  <si>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</si>
  <si>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</si>
  <si>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</si>
  <si>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</si>
  <si>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</si>
  <si>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</si>
  <si>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</si>
  <si>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</si>
  <si>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</si>
  <si>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</si>
  <si>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</si>
  <si>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</si>
  <si>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</si>
  <si>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</si>
  <si>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</si>
  <si>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</si>
  <si>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</si>
  <si>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</si>
  <si>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</si>
  <si>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</si>
  <si>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</si>
  <si>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</si>
  <si>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</si>
  <si>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</si>
  <si>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</si>
  <si>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</si>
  <si>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</si>
  <si>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</si>
  <si>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</si>
  <si>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</si>
  <si>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</si>
  <si>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</si>
  <si>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</si>
  <si>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</si>
  <si>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</si>
  <si>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</si>
  <si>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</si>
  <si>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</si>
  <si>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</si>
  <si>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</si>
  <si>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</si>
  <si>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</si>
  <si>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</si>
  <si>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</si>
  <si>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</si>
  <si>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</si>
  <si>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</si>
  <si>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</si>
  <si>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</si>
  <si>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</si>
  <si>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</si>
  <si>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</si>
  <si>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</si>
  <si>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</si>
  <si>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</si>
  <si>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</si>
  <si>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</si>
  <si>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</si>
  <si>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</si>
  <si>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</si>
  <si>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</si>
  <si>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</si>
  <si>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</si>
  <si>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</si>
  <si>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</si>
  <si>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</si>
  <si>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</si>
  <si>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</si>
  <si>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</si>
  <si>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</si>
  <si>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</si>
  <si>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</si>
  <si>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</si>
  <si>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</si>
  <si>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</si>
  <si>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</si>
  <si>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</si>
  <si>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</si>
  <si>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</si>
  <si>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</si>
  <si>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</si>
  <si>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</si>
  <si>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</si>
  <si>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</si>
  <si>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</si>
  <si>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</si>
  <si>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</si>
  <si>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</si>
  <si>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</si>
  <si>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</si>
  <si>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</si>
  <si>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</si>
  <si>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</si>
  <si>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</si>
  <si>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</si>
  <si>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</si>
  <si>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</si>
  <si>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</si>
  <si>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</si>
  <si>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</si>
  <si>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</si>
  <si>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</si>
  <si>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</si>
  <si>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</si>
  <si>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</si>
  <si>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</si>
  <si>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</si>
  <si>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</si>
  <si>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</si>
  <si>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</si>
  <si>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</si>
  <si>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</si>
  <si>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</si>
  <si>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</si>
  <si>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</si>
  <si>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</si>
  <si>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</si>
  <si>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</si>
  <si>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</si>
  <si>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</si>
  <si>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</si>
  <si>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</si>
  <si>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</si>
  <si>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</si>
  <si>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</si>
  <si>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</si>
  <si>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</si>
  <si>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</si>
  <si>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</si>
  <si>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</si>
  <si>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</si>
  <si>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</si>
  <si>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</si>
  <si>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</si>
  <si>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</si>
  <si>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</si>
  <si>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</si>
  <si>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</si>
  <si>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</si>
  <si>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</si>
  <si>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</si>
  <si>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</si>
  <si>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</si>
  <si>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</si>
  <si>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</si>
  <si>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</si>
  <si>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</si>
  <si>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</si>
  <si>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</si>
  <si>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</si>
  <si>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</si>
  <si>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</si>
  <si>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</si>
  <si>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</si>
  <si>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</si>
  <si>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</si>
  <si>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</si>
  <si>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</si>
  <si>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</si>
  <si>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</si>
  <si>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</si>
  <si>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</si>
  <si>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</si>
  <si>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</si>
  <si>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</si>
  <si>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</si>
  <si>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</si>
  <si>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</si>
  <si>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</si>
  <si>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</si>
  <si>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</si>
  <si>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</si>
  <si>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</si>
  <si>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</si>
  <si>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</si>
  <si>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</si>
  <si>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</si>
  <si>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</si>
  <si>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</si>
  <si>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</si>
  <si>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</si>
  <si>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</si>
  <si>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</si>
  <si>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</si>
  <si>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</si>
  <si>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</si>
  <si>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</si>
  <si>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</si>
  <si>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</si>
  <si>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</si>
  <si>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</si>
  <si>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</si>
  <si>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</si>
  <si>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</si>
  <si>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</si>
  <si>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</si>
  <si>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</si>
  <si>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</si>
  <si>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</si>
  <si>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</si>
  <si>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</si>
  <si>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</si>
  <si>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</si>
  <si>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</si>
  <si>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</si>
  <si>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</si>
  <si>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</si>
  <si>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</si>
  <si>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</si>
  <si>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</si>
  <si>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</si>
  <si>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</si>
  <si>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</si>
  <si>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</si>
  <si>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</si>
  <si>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</si>
  <si>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</si>
  <si>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</si>
  <si>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</si>
  <si>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</si>
  <si>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</si>
  <si>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</si>
  <si>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</si>
  <si>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</si>
  <si>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</si>
  <si>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</si>
  <si>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</si>
  <si>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</si>
  <si>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</si>
  <si>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</si>
  <si>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</si>
  <si>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</si>
  <si>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</si>
  <si>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</si>
  <si>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</si>
  <si>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</si>
  <si>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</si>
  <si>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</si>
  <si>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</si>
  <si>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</si>
  <si>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</si>
  <si>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</si>
  <si>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</si>
  <si>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</si>
  <si>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</si>
  <si>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</si>
  <si>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</si>
  <si>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</si>
  <si>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</si>
  <si>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</si>
  <si>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</si>
  <si>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</si>
  <si>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</si>
  <si>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</si>
  <si>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</si>
  <si>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</si>
  <si>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</si>
  <si>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</si>
  <si>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</si>
  <si>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</si>
  <si>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</si>
  <si>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</si>
  <si>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</si>
  <si>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</si>
  <si>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</si>
  <si>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</si>
  <si>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</si>
  <si>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</si>
  <si>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</si>
  <si>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</si>
  <si>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</si>
  <si>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</si>
  <si>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</si>
  <si>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</si>
  <si>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</si>
  <si>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</si>
  <si>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</si>
  <si>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</si>
  <si>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</si>
  <si>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</si>
  <si>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</si>
  <si>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</si>
  <si>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</si>
  <si>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</si>
  <si>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</si>
  <si>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</si>
  <si>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</si>
  <si>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</si>
  <si>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</si>
  <si>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</si>
  <si>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</si>
  <si>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</si>
  <si>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</si>
  <si>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</si>
  <si>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</si>
  <si>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</si>
  <si>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</si>
  <si>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</si>
  <si>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</si>
  <si>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</si>
  <si>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</si>
  <si>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</si>
  <si>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</si>
  <si>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</si>
  <si>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</si>
  <si>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</si>
  <si>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</si>
  <si>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</si>
  <si>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</si>
  <si>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</si>
  <si>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</si>
  <si>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</si>
  <si>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</si>
  <si>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</si>
  <si>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</si>
  <si>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</si>
  <si>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</si>
  <si>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</si>
  <si>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</si>
  <si>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</si>
  <si>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</si>
  <si>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</si>
  <si>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</si>
  <si>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</si>
  <si>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</si>
  <si>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</si>
  <si>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</si>
  <si>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</si>
  <si>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</si>
  <si>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</si>
  <si>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</si>
  <si>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</si>
  <si>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</si>
  <si>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</si>
  <si>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</si>
  <si>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</si>
  <si>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</si>
  <si>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</si>
  <si>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</si>
  <si>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</si>
  <si>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</si>
  <si>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</si>
  <si>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</si>
  <si>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</si>
  <si>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</si>
  <si>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</si>
  <si>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</si>
  <si>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</si>
  <si>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</si>
  <si>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</si>
  <si>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</si>
  <si>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</si>
  <si>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</si>
  <si>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</si>
  <si>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</si>
  <si>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</si>
  <si>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</si>
  <si>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</si>
  <si>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</si>
  <si>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</si>
  <si>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</si>
  <si>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</si>
  <si>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</si>
  <si>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</si>
  <si>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</si>
  <si>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</si>
  <si>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</si>
  <si>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</si>
  <si>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</si>
  <si>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</si>
  <si>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</si>
  <si>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</si>
  <si>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</si>
  <si>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</si>
  <si>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</si>
  <si>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</si>
  <si>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</si>
  <si>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</si>
  <si>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</si>
  <si>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</si>
  <si>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</si>
  <si>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</si>
  <si>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</si>
  <si>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</si>
  <si>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</si>
  <si>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</si>
  <si>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</si>
  <si>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</si>
  <si>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</si>
  <si>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</si>
  <si>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</si>
  <si>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</si>
  <si>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</si>
  <si>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</si>
  <si>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</si>
  <si>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</si>
  <si>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</si>
  <si>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</si>
  <si>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</si>
  <si>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</si>
  <si>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</si>
  <si>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</si>
  <si>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</si>
  <si>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</si>
  <si>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</si>
  <si>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</si>
  <si>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</si>
  <si>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</si>
  <si>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</si>
  <si>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</si>
  <si>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</si>
  <si>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</si>
  <si>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</si>
  <si>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</si>
  <si>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</si>
  <si>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</si>
  <si>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</si>
  <si>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</si>
  <si>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</si>
  <si>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</si>
  <si>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</si>
  <si>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</si>
  <si>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</si>
  <si>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</si>
  <si>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</si>
  <si>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</si>
  <si>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</si>
  <si>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</si>
  <si>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</si>
  <si>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</si>
  <si>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</si>
  <si>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</si>
  <si>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</si>
  <si>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</si>
  <si>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</si>
  <si>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</si>
  <si>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</si>
  <si>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</si>
  <si>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</si>
  <si>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</si>
  <si>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</si>
  <si>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</si>
  <si>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</si>
  <si>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</si>
  <si>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</si>
  <si>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</si>
  <si>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</si>
  <si>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</si>
  <si>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</si>
  <si>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</si>
  <si>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</si>
  <si>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</si>
  <si>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</si>
  <si>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</si>
  <si>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</si>
  <si>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</si>
  <si>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</si>
  <si>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</si>
  <si>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</si>
  <si>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</si>
  <si>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</si>
  <si>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</si>
  <si>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</si>
  <si>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</si>
  <si>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</si>
  <si>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</si>
  <si>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</si>
  <si>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</si>
  <si>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</si>
  <si>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</si>
  <si>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</si>
  <si>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</si>
  <si>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</si>
  <si>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</si>
  <si>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</si>
  <si>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</si>
  <si>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</si>
  <si>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</si>
  <si>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</si>
  <si>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</si>
  <si>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</si>
  <si>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</si>
  <si>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</si>
  <si>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</si>
  <si>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</si>
  <si>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</si>
  <si>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</si>
  <si>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</si>
  <si>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</si>
  <si>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</si>
  <si>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</si>
  <si>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</si>
  <si>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</si>
  <si>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</si>
  <si>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</si>
  <si>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</si>
  <si>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</si>
  <si>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</si>
  <si>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</si>
  <si>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</si>
  <si>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</si>
  <si>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</si>
  <si>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</si>
  <si>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</si>
  <si>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</si>
  <si>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</si>
  <si>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</si>
  <si>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</si>
  <si>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</si>
  <si>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</si>
  <si>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</si>
  <si>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</si>
  <si>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</si>
  <si>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</si>
  <si>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</si>
  <si>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</si>
  <si>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</si>
  <si>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</si>
  <si>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</si>
  <si>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</si>
  <si>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</si>
  <si>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</si>
  <si>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</si>
  <si>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</si>
  <si>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</si>
  <si>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</si>
  <si>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</si>
  <si>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</si>
  <si>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</si>
  <si>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</si>
  <si>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</si>
  <si>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</si>
  <si>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</si>
  <si>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</si>
  <si>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</si>
  <si>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</si>
  <si>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</si>
  <si>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</si>
  <si>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</si>
  <si>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</si>
  <si>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</si>
  <si>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</si>
  <si>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</si>
  <si>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</si>
  <si>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</si>
  <si>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</si>
  <si>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</si>
  <si>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</si>
  <si>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</si>
  <si>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</si>
  <si>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</si>
  <si>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</si>
  <si>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</si>
  <si>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</si>
  <si>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</si>
  <si>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</si>
  <si>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</si>
  <si>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</si>
  <si>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</si>
  <si>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</si>
  <si>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</si>
  <si>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</si>
  <si>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</si>
  <si>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</si>
  <si>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</si>
  <si>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</si>
  <si>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</si>
  <si>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</si>
  <si>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</si>
  <si>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</si>
  <si>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</si>
  <si>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</si>
  <si>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</si>
  <si>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</si>
  <si>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</si>
  <si>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</si>
  <si>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</si>
  <si>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</si>
  <si>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</si>
  <si>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</si>
  <si>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</si>
  <si>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</si>
  <si>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</si>
  <si>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</si>
  <si>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</si>
  <si>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</si>
  <si>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</si>
  <si>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</si>
  <si>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</si>
  <si>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</si>
  <si>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</si>
  <si>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</si>
  <si>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</si>
  <si>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</si>
  <si>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</si>
  <si>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</si>
  <si>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</si>
  <si>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</si>
  <si>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</si>
  <si>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</si>
  <si>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</si>
  <si>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</si>
  <si>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</si>
  <si>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</si>
  <si>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</si>
  <si>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</si>
  <si>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</si>
  <si>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</si>
  <si>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</si>
  <si>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</si>
  <si>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</si>
  <si>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</si>
  <si>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</si>
  <si>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</si>
  <si>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</si>
  <si>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</si>
  <si>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</si>
  <si>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</si>
  <si>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</si>
  <si>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</si>
  <si>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</si>
  <si>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</si>
  <si>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</si>
  <si>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</si>
  <si>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</si>
  <si>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</si>
  <si>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</si>
  <si>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</si>
  <si>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</si>
  <si>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</si>
  <si>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</si>
  <si>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</si>
  <si>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</si>
  <si>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</si>
  <si>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</si>
  <si>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</si>
  <si>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</si>
  <si>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</si>
  <si>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</si>
  <si>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</si>
  <si>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</si>
  <si>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</si>
  <si>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</si>
  <si>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</si>
  <si>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</si>
  <si>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</si>
  <si>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</si>
  <si>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</si>
  <si>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</si>
  <si>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</si>
  <si>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</si>
  <si>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</si>
  <si>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</si>
  <si>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</si>
  <si>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</si>
  <si>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</si>
  <si>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</si>
  <si>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</si>
  <si>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</si>
  <si>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</si>
  <si>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</si>
  <si>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</si>
  <si>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</si>
  <si>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</si>
  <si>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</si>
  <si>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</si>
  <si>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</si>
  <si>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</si>
  <si>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</si>
  <si>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</si>
  <si>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</si>
  <si>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</si>
  <si>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</si>
  <si>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</si>
  <si>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</si>
  <si>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</si>
  <si>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</si>
  <si>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</si>
  <si>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</si>
  <si>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</si>
  <si>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</si>
  <si>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</si>
  <si>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</si>
  <si>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</si>
  <si>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</si>
  <si>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</si>
  <si>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</si>
  <si>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</si>
  <si>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</si>
  <si>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</si>
  <si>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</si>
  <si>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</si>
  <si>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</si>
  <si>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</si>
  <si>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</si>
  <si>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</si>
  <si>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</si>
  <si>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</si>
  <si>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</si>
  <si>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</si>
  <si>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</si>
  <si>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</si>
  <si>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</si>
  <si>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</si>
  <si>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</si>
  <si>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</si>
  <si>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</si>
  <si>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</si>
  <si>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</si>
  <si>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</si>
  <si>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</si>
  <si>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</si>
  <si>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</si>
  <si>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</si>
  <si>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</si>
  <si>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</si>
  <si>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</si>
  <si>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</si>
  <si>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</si>
  <si>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</si>
  <si>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</si>
  <si>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</si>
  <si>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</si>
  <si>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</si>
  <si>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</si>
  <si>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</si>
  <si>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</si>
  <si>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</si>
  <si>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</si>
  <si>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</si>
  <si>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</si>
  <si>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</si>
  <si>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</si>
  <si>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</si>
  <si>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</si>
  <si>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</si>
  <si>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</si>
  <si>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</si>
  <si>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</si>
  <si>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</si>
  <si>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</si>
  <si>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</si>
  <si>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</si>
  <si>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</si>
  <si>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</si>
  <si>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</si>
  <si>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</si>
  <si>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</si>
  <si>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</si>
  <si>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</si>
  <si>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</si>
  <si>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</si>
  <si>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</si>
  <si>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</si>
  <si>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</si>
  <si>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</si>
  <si>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</si>
  <si>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</si>
  <si>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</si>
  <si>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</si>
  <si>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</si>
  <si>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</si>
  <si>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</si>
  <si>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</si>
  <si>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</si>
  <si>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</si>
  <si>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</si>
  <si>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</si>
  <si>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</si>
  <si>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</si>
  <si>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</si>
  <si>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</si>
  <si>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</si>
  <si>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</si>
  <si>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</si>
  <si>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</si>
  <si>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</si>
  <si>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</si>
  <si>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</si>
  <si>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</si>
  <si>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</si>
  <si>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</si>
  <si>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</si>
  <si>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</si>
  <si>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</si>
  <si>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</si>
  <si>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</si>
  <si>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</si>
  <si>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</si>
  <si>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</si>
  <si>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</si>
  <si>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</si>
  <si>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</si>
  <si>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</si>
  <si>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</si>
  <si>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</si>
  <si>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</si>
  <si>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</si>
  <si>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</si>
  <si>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</si>
  <si>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</si>
  <si>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</si>
  <si>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</si>
  <si>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</si>
  <si>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</si>
  <si>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</si>
  <si>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</si>
  <si>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</si>
  <si>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</si>
  <si>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</si>
  <si>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</si>
  <si>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</si>
  <si>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</si>
  <si>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</si>
  <si>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</si>
  <si>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</si>
  <si>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</si>
  <si>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</si>
  <si>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</si>
  <si>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</si>
  <si>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</si>
  <si>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</si>
  <si>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</si>
  <si>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</si>
  <si>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</si>
  <si>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</si>
  <si>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</si>
  <si>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</si>
  <si>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</si>
  <si>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</si>
  <si>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</si>
  <si>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</si>
  <si>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</si>
  <si>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</si>
  <si>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</si>
  <si>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</si>
  <si>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</si>
  <si>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</si>
  <si>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</si>
  <si>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</si>
  <si>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</si>
  <si>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</si>
  <si>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</si>
  <si>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</si>
  <si>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</si>
  <si>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</si>
  <si>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</si>
  <si>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</si>
  <si>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</si>
  <si>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</si>
  <si>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</si>
  <si>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</si>
  <si>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</si>
  <si>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</si>
  <si>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</si>
  <si>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</si>
  <si>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</si>
  <si>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</si>
  <si>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</si>
  <si>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</si>
  <si>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</si>
  <si>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</si>
  <si>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</si>
  <si>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</si>
  <si>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</si>
  <si>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</si>
  <si>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</si>
  <si>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</si>
  <si>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</si>
  <si>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</si>
  <si>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</si>
  <si>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</si>
  <si>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</si>
  <si>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</si>
  <si>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</si>
  <si>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</si>
  <si>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</si>
  <si>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</si>
  <si>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</si>
  <si>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</si>
  <si>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</si>
  <si>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</si>
  <si>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</si>
  <si>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</si>
  <si>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</si>
  <si>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</si>
  <si>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</si>
  <si>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</si>
  <si>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</si>
  <si>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</si>
  <si>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</si>
  <si>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</si>
  <si>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</si>
  <si>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</si>
  <si>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</si>
  <si>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</si>
  <si>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</si>
  <si>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</si>
  <si>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</si>
  <si>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</si>
  <si>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</si>
  <si>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</si>
  <si>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</si>
  <si>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</si>
  <si>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</si>
  <si>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</si>
  <si>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</si>
  <si>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</si>
  <si>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</si>
  <si>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</si>
  <si>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</si>
  <si>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</si>
  <si>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</si>
  <si>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</si>
  <si>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</si>
  <si>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</si>
  <si>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</si>
  <si>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</si>
  <si>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</si>
  <si>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</si>
  <si>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</si>
  <si>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</si>
  <si>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</si>
  <si>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</si>
  <si>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</si>
  <si>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</si>
  <si>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</si>
  <si>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</si>
  <si>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</si>
  <si>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</si>
  <si>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</si>
  <si>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</si>
  <si>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</si>
  <si>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</si>
  <si>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</si>
  <si>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</si>
  <si>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</si>
  <si>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</si>
  <si>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</si>
  <si>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</si>
  <si>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</si>
  <si>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</si>
  <si>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</si>
  <si>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</si>
  <si>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</si>
  <si>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</si>
  <si>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</si>
  <si>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</si>
  <si>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</si>
  <si>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</si>
  <si>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</si>
  <si>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</si>
  <si>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</si>
  <si>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</si>
  <si>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</si>
  <si>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</si>
  <si>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</si>
  <si>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</si>
  <si>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</si>
  <si>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</si>
  <si>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</si>
  <si>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</si>
  <si>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</si>
  <si>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</si>
  <si>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</si>
  <si>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</si>
  <si>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</si>
  <si>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</si>
  <si>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</si>
  <si>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</si>
  <si>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</si>
  <si>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</si>
  <si>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</si>
  <si>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</si>
  <si>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</si>
  <si>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</si>
  <si>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</si>
  <si>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</si>
  <si>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</si>
  <si>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</si>
  <si>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</si>
  <si>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</si>
  <si>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</si>
  <si>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</si>
  <si>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</si>
  <si>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</si>
  <si>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</si>
  <si>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</si>
  <si>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</si>
  <si>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</si>
  <si>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</si>
  <si>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</si>
  <si>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</si>
  <si>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</si>
  <si>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</si>
  <si>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</si>
  <si>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</si>
  <si>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</si>
  <si>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</si>
  <si>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</si>
  <si>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</si>
  <si>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</si>
  <si>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</si>
  <si>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</si>
  <si>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</si>
  <si>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</si>
  <si>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</si>
  <si>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</si>
  <si>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</si>
  <si>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</si>
  <si>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</si>
  <si>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</si>
  <si>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</si>
  <si>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</si>
  <si>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</si>
  <si>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</si>
  <si>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</si>
  <si>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</si>
  <si>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</si>
  <si>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</si>
  <si>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</si>
  <si>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</si>
  <si>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</si>
  <si>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</si>
  <si>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</si>
  <si>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</si>
  <si>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</si>
  <si>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</si>
  <si>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</si>
  <si>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</si>
  <si>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</si>
  <si>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</si>
  <si>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</si>
  <si>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</si>
  <si>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</si>
  <si>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</si>
  <si>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</si>
  <si>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</si>
  <si>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</si>
  <si>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</si>
  <si>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</si>
  <si>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</si>
  <si>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</si>
  <si>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</si>
  <si>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</si>
  <si>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</si>
  <si>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</si>
  <si>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</si>
  <si>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</si>
  <si>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</si>
  <si>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</si>
  <si>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</si>
  <si>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</si>
  <si>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</si>
  <si>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</si>
  <si>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</si>
  <si>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</si>
  <si>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</si>
  <si>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</si>
  <si>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</si>
  <si>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</si>
  <si>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</si>
  <si>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</si>
  <si>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</si>
  <si>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</si>
  <si>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</si>
  <si>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</si>
  <si>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</si>
  <si>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</si>
  <si>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</si>
  <si>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</si>
  <si>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</si>
  <si>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</si>
  <si>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</si>
  <si>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</si>
  <si>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</si>
  <si>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</si>
  <si>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</si>
  <si>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</si>
  <si>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</si>
  <si>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</si>
  <si>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</si>
  <si>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</si>
  <si>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</si>
  <si>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</si>
  <si>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</si>
  <si>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</si>
  <si>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</si>
  <si>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</si>
  <si>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</si>
  <si>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</si>
  <si>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</si>
  <si>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</si>
  <si>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</si>
  <si>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</si>
  <si>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</si>
  <si>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</si>
  <si>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</si>
  <si>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</si>
  <si>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</si>
  <si>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</si>
  <si>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</si>
  <si>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</si>
  <si>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</si>
  <si>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</si>
  <si>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</si>
  <si>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</si>
  <si>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</si>
  <si>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</si>
  <si>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</si>
  <si>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</si>
  <si>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</si>
  <si>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</si>
  <si>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</si>
  <si>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</si>
  <si>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</si>
  <si>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</si>
  <si>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</si>
  <si>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</si>
  <si>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</si>
  <si>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</si>
  <si>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</si>
  <si>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</si>
  <si>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</si>
  <si>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</si>
  <si>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</si>
  <si>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</si>
  <si>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</si>
  <si>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</si>
  <si>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</si>
  <si>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</si>
  <si>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</si>
  <si>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</si>
  <si>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</si>
  <si>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</si>
  <si>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</si>
  <si>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</si>
  <si>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</si>
  <si>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</si>
  <si>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</si>
  <si>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</si>
  <si>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</si>
  <si>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</si>
  <si>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</si>
  <si>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</si>
  <si>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</si>
  <si>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</si>
  <si>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</si>
  <si>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</si>
  <si>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</si>
  <si>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</si>
  <si>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</si>
  <si>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</si>
  <si>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</si>
  <si>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</si>
  <si>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</si>
  <si>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</si>
  <si>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</si>
  <si>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</si>
  <si>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</si>
  <si>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</si>
  <si>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</si>
  <si>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</si>
  <si>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</si>
  <si>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</si>
  <si>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</si>
  <si>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</si>
  <si>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</si>
  <si>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</si>
  <si>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</si>
  <si>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</si>
  <si>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</si>
  <si>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</si>
  <si>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</si>
  <si>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</si>
  <si>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</si>
  <si>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</si>
  <si>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</si>
  <si>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</si>
  <si>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</si>
  <si>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</si>
  <si>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</si>
  <si>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</si>
  <si>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</si>
  <si>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</si>
  <si>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</si>
  <si>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</si>
  <si>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</si>
  <si>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</si>
  <si>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</si>
  <si>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</si>
  <si>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</si>
  <si>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</si>
  <si>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</si>
  <si>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</si>
  <si>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</si>
  <si>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</si>
  <si>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</si>
  <si>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</si>
  <si>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</si>
  <si>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</si>
  <si>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</si>
  <si>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</si>
  <si>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</si>
  <si>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</si>
  <si>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</si>
  <si>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</si>
  <si>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</si>
  <si>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</si>
  <si>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</si>
  <si>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</si>
  <si>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</si>
  <si>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</si>
  <si>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</si>
  <si>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</si>
  <si>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</si>
  <si>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</si>
  <si>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</si>
  <si>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</si>
  <si>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</si>
  <si>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</si>
  <si>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</si>
  <si>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</si>
  <si>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</si>
  <si>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</si>
  <si>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</si>
  <si>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</si>
  <si>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</si>
  <si>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</si>
  <si>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</si>
  <si>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</si>
  <si>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</si>
  <si>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</si>
  <si>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</si>
  <si>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</si>
  <si>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</si>
  <si>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</si>
  <si>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</si>
  <si>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</si>
  <si>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</si>
  <si>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</si>
  <si>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</si>
  <si>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</si>
  <si>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</si>
  <si>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</si>
  <si>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</si>
  <si>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</si>
  <si>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</si>
  <si>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</si>
  <si>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</si>
  <si>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</si>
  <si>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</si>
  <si>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</si>
  <si>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</si>
  <si>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</si>
  <si>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</si>
  <si>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</si>
  <si>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</si>
  <si>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</si>
  <si>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</si>
  <si>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</si>
  <si>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</si>
  <si>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</si>
  <si>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</si>
  <si>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</si>
  <si>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</si>
  <si>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</si>
  <si>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</si>
  <si>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</si>
  <si>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</si>
  <si>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</si>
  <si>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</si>
  <si>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</si>
  <si>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</si>
  <si>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</si>
  <si>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</si>
  <si>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</si>
  <si>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</si>
  <si>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</si>
  <si>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</si>
  <si>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</si>
  <si>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</si>
  <si>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</si>
  <si>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</si>
  <si>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</si>
  <si>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</si>
  <si>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</si>
  <si>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</si>
  <si>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</si>
  <si>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</si>
  <si>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</si>
  <si>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</si>
  <si>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</si>
  <si>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</si>
  <si>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</si>
  <si>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</si>
  <si>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</si>
  <si>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</si>
  <si>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</si>
  <si>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</si>
  <si>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</si>
  <si>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</si>
  <si>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</si>
  <si>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</si>
  <si>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</si>
  <si>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</si>
  <si>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</si>
  <si>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</si>
  <si>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</si>
  <si>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</si>
  <si>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</si>
  <si>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</si>
  <si>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</si>
  <si>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</si>
  <si>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</si>
  <si>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</si>
  <si>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</si>
  <si>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</si>
  <si>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</si>
  <si>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</si>
  <si>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</si>
  <si>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</si>
  <si>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</si>
  <si>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</si>
  <si>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</si>
  <si>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</si>
  <si>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</si>
  <si>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</si>
  <si>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</si>
  <si>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</si>
  <si>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</si>
  <si>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</si>
  <si>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</si>
  <si>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</si>
  <si>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</si>
  <si>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</si>
  <si>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</si>
  <si>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</si>
  <si>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</si>
  <si>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</si>
  <si>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</si>
  <si>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</si>
  <si>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</si>
  <si>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</si>
  <si>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</si>
  <si>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</si>
  <si>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</si>
  <si>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</si>
  <si>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</si>
  <si>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</si>
  <si>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</si>
  <si>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</si>
  <si>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</si>
  <si>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</si>
  <si>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</si>
  <si>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</si>
  <si>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</si>
  <si>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</si>
  <si>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</si>
  <si>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</si>
  <si>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</si>
  <si>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</si>
  <si>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</si>
  <si>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</si>
  <si>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</si>
  <si>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</si>
  <si>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</si>
  <si>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</si>
  <si>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</si>
  <si>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</si>
  <si>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</si>
  <si>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</si>
  <si>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</si>
  <si>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</si>
  <si>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</si>
  <si>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</si>
  <si>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</si>
  <si>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</si>
  <si>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</si>
  <si>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</si>
  <si>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</si>
  <si>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</si>
  <si>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</si>
  <si>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</si>
  <si>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</si>
  <si>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</si>
  <si>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</si>
  <si>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</si>
  <si>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</si>
  <si>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</si>
  <si>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</si>
  <si>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</si>
  <si>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</si>
  <si>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</si>
  <si>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</si>
  <si>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</si>
  <si>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</si>
  <si>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</si>
  <si>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</si>
  <si>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</si>
  <si>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</si>
  <si>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</si>
  <si>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</si>
  <si>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</si>
  <si>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</si>
  <si>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</si>
  <si>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</si>
  <si>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</si>
  <si>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</si>
  <si>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</si>
  <si>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</si>
  <si>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</si>
  <si>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</si>
  <si>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</si>
  <si>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</si>
  <si>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</si>
  <si>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</si>
  <si>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</si>
  <si>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</si>
  <si>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</si>
  <si>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</si>
  <si>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</si>
  <si>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</si>
  <si>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</si>
  <si>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</si>
  <si>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</si>
  <si>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</si>
  <si>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</si>
  <si>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</si>
  <si>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</si>
  <si>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</si>
  <si>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</si>
  <si>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</si>
  <si>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</si>
  <si>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</si>
  <si>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</si>
  <si>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</si>
  <si>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</si>
  <si>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</si>
  <si>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</si>
  <si>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</si>
  <si>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</si>
  <si>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</si>
  <si>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</si>
  <si>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</si>
  <si>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</si>
  <si>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</si>
  <si>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</si>
  <si>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</si>
  <si>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</si>
  <si>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</si>
  <si>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</si>
  <si>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</si>
  <si>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</si>
  <si>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</si>
  <si>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</si>
  <si>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</si>
  <si>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</si>
  <si>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</si>
  <si>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</si>
  <si>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</si>
  <si>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</si>
  <si>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</si>
  <si>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</si>
  <si>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</si>
  <si>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</si>
  <si>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</si>
  <si>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</si>
  <si>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</si>
  <si>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</si>
  <si>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</si>
  <si>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</si>
  <si>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</si>
  <si>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</si>
  <si>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</si>
  <si>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</si>
  <si>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</si>
  <si>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</si>
  <si>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</si>
  <si>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</si>
  <si>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</si>
  <si>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</si>
  <si>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</si>
  <si>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</si>
  <si>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</si>
  <si>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</si>
  <si>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</si>
  <si>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</si>
  <si>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</si>
  <si>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</si>
  <si>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</si>
  <si>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</si>
  <si>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</si>
  <si>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</si>
  <si>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</si>
  <si>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</si>
  <si>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</si>
  <si>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</si>
  <si>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</si>
  <si>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</si>
  <si>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</si>
  <si>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</si>
  <si>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</si>
  <si>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</si>
  <si>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</si>
  <si>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</si>
  <si>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</si>
  <si>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</si>
  <si>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</si>
  <si>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</si>
  <si>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</si>
  <si>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</si>
  <si>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</si>
  <si>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</si>
  <si>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</si>
  <si>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</si>
  <si>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</si>
  <si>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</si>
  <si>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</si>
  <si>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</si>
  <si>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</si>
  <si>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</si>
  <si>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</si>
  <si>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</si>
  <si>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</si>
  <si>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</si>
  <si>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</si>
  <si>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</si>
  <si>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</si>
  <si>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</si>
  <si>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</si>
  <si>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</si>
  <si>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</si>
  <si>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</si>
  <si>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</si>
  <si>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</si>
  <si>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</si>
  <si>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</si>
  <si>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</si>
  <si>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</si>
  <si>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</si>
  <si>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</si>
  <si>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</si>
  <si>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</si>
  <si>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</si>
  <si>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</si>
  <si>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</si>
  <si>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</si>
  <si>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</si>
  <si>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</si>
  <si>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</si>
  <si>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</si>
  <si>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</si>
  <si>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</si>
  <si>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</si>
  <si>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</si>
  <si>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</si>
  <si>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</si>
  <si>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</si>
  <si>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</si>
  <si>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</si>
  <si>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</si>
  <si>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</si>
  <si>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</si>
  <si>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</si>
  <si>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</si>
  <si>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</si>
  <si>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</si>
  <si>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</si>
  <si>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</si>
  <si>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</si>
  <si>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</si>
  <si>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</si>
  <si>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</si>
  <si>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</si>
  <si>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</si>
  <si>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</si>
  <si>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</si>
  <si>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</si>
  <si>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</si>
  <si>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</si>
  <si>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</si>
  <si>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</si>
  <si>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</si>
  <si>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</si>
  <si>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</si>
  <si>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</si>
  <si>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</si>
  <si>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</si>
  <si>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</si>
  <si>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</si>
  <si>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</si>
  <si>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</si>
  <si>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</si>
  <si>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</si>
  <si>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</si>
  <si>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</si>
  <si>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</si>
  <si>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</si>
  <si>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</si>
  <si>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</si>
  <si>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</si>
  <si>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</si>
  <si>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</si>
  <si>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</si>
  <si>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</si>
  <si>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</si>
  <si>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</si>
  <si>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</si>
  <si>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</si>
  <si>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</si>
  <si>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</si>
  <si>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</si>
  <si>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</si>
  <si>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</si>
  <si>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</si>
  <si>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</si>
  <si>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</si>
  <si>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</si>
  <si>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</si>
  <si>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</si>
  <si>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</si>
  <si>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</si>
  <si>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</si>
  <si>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</si>
  <si>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</si>
  <si>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</si>
  <si>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</si>
  <si>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</si>
  <si>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</si>
  <si>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</si>
  <si>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</si>
  <si>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</si>
  <si>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</si>
  <si>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</si>
  <si>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</si>
  <si>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</si>
  <si>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</si>
  <si>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</si>
  <si>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</si>
  <si>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</si>
  <si>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</si>
  <si>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</si>
  <si>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</si>
  <si>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</si>
  <si>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</si>
  <si>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</si>
  <si>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</si>
  <si>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</si>
  <si>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</si>
  <si>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</si>
  <si>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</si>
  <si>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</si>
  <si>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</si>
  <si>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</si>
  <si>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</si>
  <si>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</si>
  <si>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</si>
  <si>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</si>
  <si>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</si>
  <si>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</si>
  <si>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</si>
  <si>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</si>
  <si>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</si>
  <si>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</si>
  <si>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</si>
  <si>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</si>
  <si>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</si>
  <si>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</si>
  <si>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</si>
  <si>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</si>
  <si>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</si>
  <si>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</si>
  <si>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</si>
  <si>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</si>
  <si>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</si>
  <si>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</si>
  <si>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</si>
  <si>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</si>
  <si>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</si>
  <si>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</si>
  <si>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</si>
  <si>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</si>
  <si>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</si>
  <si>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</si>
  <si>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</si>
  <si>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</si>
  <si>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</si>
  <si>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</si>
  <si>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</si>
  <si>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</si>
  <si>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</si>
  <si>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</si>
  <si>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</si>
  <si>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</si>
  <si>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</si>
  <si>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</si>
  <si>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</si>
  <si>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</si>
  <si>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</si>
  <si>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</si>
  <si>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</si>
  <si>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</si>
  <si>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</si>
  <si>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</si>
  <si>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</si>
  <si>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</si>
  <si>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</si>
  <si>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</si>
  <si>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</si>
  <si>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</si>
  <si>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</si>
  <si>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</si>
  <si>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</si>
  <si>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</si>
  <si>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</si>
  <si>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</si>
  <si>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</si>
  <si>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</si>
  <si>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</si>
  <si>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</si>
  <si>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</si>
  <si>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</si>
  <si>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</si>
  <si>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</si>
  <si>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</si>
  <si>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</si>
  <si>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</si>
  <si>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</si>
  <si>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</si>
  <si>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</si>
  <si>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</si>
  <si>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</si>
  <si>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</si>
  <si>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</si>
  <si>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</si>
  <si>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</si>
  <si>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</si>
  <si>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</si>
  <si>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</si>
  <si>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</si>
  <si>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</si>
  <si>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</si>
  <si>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</si>
  <si>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</si>
  <si>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</si>
  <si>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</si>
  <si>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</si>
  <si>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</si>
  <si>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</si>
  <si>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</si>
  <si>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</si>
  <si>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</si>
  <si>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</si>
  <si>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</si>
  <si>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</si>
  <si>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</si>
  <si>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</si>
  <si>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</si>
  <si>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</si>
  <si>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</si>
  <si>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</si>
  <si>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</si>
  <si>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</si>
  <si>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</si>
  <si>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</si>
  <si>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</si>
  <si>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</si>
  <si>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</si>
  <si>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</si>
  <si>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</si>
  <si>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</si>
  <si>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</si>
  <si>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</si>
  <si>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</si>
  <si>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</si>
  <si>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</si>
  <si>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</si>
  <si>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</si>
  <si>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</si>
  <si>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</si>
  <si>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</si>
  <si>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</si>
  <si>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</si>
  <si>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</si>
  <si>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</si>
  <si>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</si>
  <si>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</si>
  <si>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</si>
  <si>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</si>
  <si>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</si>
  <si>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</si>
  <si>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</si>
  <si>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</si>
  <si>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</si>
  <si>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</si>
  <si>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</si>
  <si>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</si>
  <si>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</si>
  <si>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</si>
  <si>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</si>
  <si>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</si>
  <si>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</si>
  <si>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</si>
  <si>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</si>
  <si>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</si>
  <si>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</si>
  <si>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</si>
  <si>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</si>
  <si>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</si>
  <si>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</si>
  <si>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</si>
  <si>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</si>
  <si>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</si>
  <si>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</si>
  <si>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</si>
  <si>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</si>
  <si>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</si>
  <si>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</si>
  <si>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</si>
  <si>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</si>
  <si>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</si>
  <si>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</si>
  <si>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</si>
  <si>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</si>
  <si>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</si>
  <si>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</si>
  <si>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</si>
  <si>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</si>
  <si>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</si>
  <si>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</si>
  <si>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</si>
  <si>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</si>
  <si>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</si>
  <si>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</si>
  <si>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</si>
  <si>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</si>
  <si>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</si>
  <si>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</si>
  <si>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</si>
  <si>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</si>
  <si>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</si>
  <si>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</si>
  <si>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</si>
  <si>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</si>
  <si>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</si>
  <si>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</si>
  <si>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</si>
  <si>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</si>
  <si>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</si>
  <si>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</si>
  <si>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</si>
  <si>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</si>
  <si>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</si>
  <si>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</si>
  <si>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</si>
  <si>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</si>
  <si>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</si>
  <si>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</si>
  <si>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</si>
  <si>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</si>
  <si>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</si>
  <si>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</si>
  <si>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</si>
  <si>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</si>
  <si>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</si>
  <si>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</si>
  <si>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</si>
  <si>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</si>
  <si>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</si>
  <si>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</si>
  <si>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</si>
  <si>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</si>
  <si>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</si>
  <si>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</si>
  <si>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</si>
  <si>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</si>
  <si>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</si>
  <si>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</si>
  <si>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</si>
  <si>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</si>
  <si>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</si>
  <si>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</si>
  <si>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</si>
  <si>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</si>
  <si>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</si>
  <si>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</si>
  <si>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</si>
  <si>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</si>
  <si>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</si>
  <si>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</si>
  <si>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</si>
  <si>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</si>
  <si>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</si>
  <si>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</si>
  <si>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</si>
  <si>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</si>
  <si>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</si>
  <si>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</si>
  <si>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</si>
  <si>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</si>
  <si>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</si>
  <si>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</si>
  <si>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</si>
  <si>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</si>
  <si>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</si>
  <si>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</si>
  <si>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</si>
  <si>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</si>
  <si>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</si>
  <si>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</si>
  <si>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</si>
  <si>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</si>
  <si>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</si>
  <si>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</si>
  <si>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</si>
  <si>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</si>
  <si>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</si>
  <si>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</si>
  <si>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</si>
  <si>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</si>
  <si>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</si>
  <si>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</si>
  <si>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</si>
  <si>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</si>
  <si>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</si>
  <si>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</si>
  <si>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</si>
  <si>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</si>
  <si>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</si>
  <si>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</si>
  <si>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</si>
  <si>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</si>
  <si>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</si>
  <si>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</si>
  <si>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</si>
  <si>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</si>
  <si>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</si>
  <si>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</si>
  <si>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</si>
  <si>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</si>
  <si>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</si>
  <si>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</si>
  <si>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</si>
  <si>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</si>
  <si>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</si>
  <si>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</si>
  <si>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</si>
  <si>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</si>
  <si>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</si>
  <si>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</si>
  <si>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</si>
  <si>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</si>
  <si>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</si>
  <si>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</si>
  <si>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</si>
  <si>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</si>
  <si>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</si>
  <si>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</si>
  <si>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</si>
  <si>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</si>
  <si>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</si>
  <si>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</si>
  <si>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</si>
  <si>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</si>
  <si>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</si>
  <si>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</si>
  <si>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</si>
  <si>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</si>
  <si>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</si>
  <si>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</si>
  <si>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</si>
  <si>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</si>
  <si>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</si>
  <si>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</si>
  <si>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</si>
  <si>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</si>
  <si>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</si>
  <si>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</si>
  <si>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</si>
  <si>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</si>
  <si>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</si>
  <si>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</si>
  <si>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</si>
  <si>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</si>
  <si>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</si>
  <si>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</si>
  <si>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</si>
  <si>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</si>
  <si>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</si>
  <si>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</si>
  <si>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</si>
  <si>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</si>
  <si>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</si>
  <si>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</si>
  <si>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</si>
  <si>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</si>
  <si>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</si>
  <si>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</si>
  <si>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</si>
  <si>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</si>
  <si>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</si>
  <si>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</si>
  <si>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</si>
  <si>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</si>
  <si>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</si>
  <si>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</si>
  <si>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</si>
  <si>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</si>
  <si>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</si>
  <si>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</si>
  <si>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</si>
  <si>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</si>
  <si>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</si>
  <si>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</si>
  <si>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</si>
  <si>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</si>
  <si>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</si>
  <si>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</si>
  <si>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</si>
  <si>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</si>
  <si>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</si>
  <si>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</si>
  <si>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</si>
  <si>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</si>
  <si>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</si>
  <si>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</si>
  <si>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</si>
  <si>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</si>
  <si>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</si>
  <si>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</si>
  <si>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</si>
  <si>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</si>
  <si>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</si>
  <si>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</si>
  <si>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</si>
  <si>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</si>
  <si>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</si>
  <si>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</si>
  <si>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</si>
  <si>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</si>
  <si>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</si>
  <si>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</si>
  <si>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</si>
  <si>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</si>
  <si>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</si>
  <si>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</si>
  <si>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</si>
  <si>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</si>
  <si>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</si>
  <si>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</si>
  <si>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</si>
  <si>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</si>
  <si>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</si>
  <si>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</si>
  <si>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</si>
  <si>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</si>
  <si>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</si>
  <si>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</si>
  <si>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</si>
  <si>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</si>
  <si>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</si>
  <si>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</si>
  <si>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</si>
  <si>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</si>
  <si>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</si>
  <si>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</si>
  <si>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</si>
  <si>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</si>
  <si>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</si>
  <si>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</si>
  <si>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</si>
  <si>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</si>
  <si>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</si>
  <si>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</si>
  <si>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</si>
  <si>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</si>
  <si>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</si>
  <si>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</si>
  <si>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</si>
  <si>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</si>
  <si>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</si>
  <si>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</si>
  <si>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</si>
  <si>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</si>
  <si>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</si>
  <si>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</si>
  <si>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</si>
  <si>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</si>
  <si>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</si>
  <si>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</si>
  <si>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</si>
  <si>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</si>
  <si>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</si>
  <si>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</si>
  <si>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</si>
  <si>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</si>
  <si>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</si>
  <si>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</si>
  <si>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</si>
  <si>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</si>
  <si>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</si>
  <si>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</si>
  <si>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</si>
  <si>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</si>
  <si>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</si>
  <si>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</si>
  <si>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</si>
  <si>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</si>
  <si>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</si>
  <si>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</si>
  <si>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</si>
  <si>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</si>
  <si>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</si>
  <si>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</si>
  <si>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</si>
  <si>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</si>
  <si>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</si>
  <si>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</si>
  <si>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</si>
  <si>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</si>
  <si>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</si>
  <si>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</si>
  <si>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</si>
  <si>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</si>
  <si>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</si>
  <si>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</si>
  <si>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</si>
  <si>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</si>
  <si>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</si>
  <si>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</si>
  <si>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</si>
  <si>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</si>
  <si>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</si>
  <si>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</si>
  <si>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</si>
  <si>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</si>
  <si>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</si>
  <si>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</si>
  <si>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</si>
  <si>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</si>
  <si>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</si>
  <si>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</si>
  <si>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</si>
  <si>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</si>
  <si>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</si>
  <si>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</si>
  <si>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</si>
  <si>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</si>
  <si>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</si>
  <si>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</si>
  <si>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</si>
  <si>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</si>
  <si>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</si>
  <si>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</si>
  <si>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</si>
  <si>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</si>
  <si>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</si>
  <si>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</si>
  <si>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</si>
  <si>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</si>
  <si>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</si>
  <si>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</si>
  <si>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</si>
  <si>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</si>
  <si>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</si>
  <si>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</si>
  <si>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</si>
  <si>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</si>
  <si>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</si>
  <si>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</si>
  <si>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</si>
  <si>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</si>
  <si>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</si>
  <si>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</si>
  <si>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</si>
  <si>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</si>
  <si>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</si>
  <si>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</si>
  <si>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</si>
  <si>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</si>
  <si>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</si>
  <si>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</si>
  <si>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</si>
  <si>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</si>
  <si>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</si>
  <si>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</si>
  <si>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</si>
  <si>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</si>
  <si>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</si>
  <si>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</si>
  <si>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</si>
  <si>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</si>
  <si>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</si>
  <si>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</si>
  <si>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</si>
  <si>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</si>
  <si>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</si>
  <si>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</si>
  <si>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</si>
  <si>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</si>
  <si>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</si>
  <si>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</si>
  <si>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</si>
  <si>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</si>
  <si>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</si>
  <si>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</si>
  <si>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</si>
  <si>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</si>
  <si>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</si>
  <si>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</si>
  <si>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</si>
  <si>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</si>
  <si>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</si>
  <si>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</si>
  <si>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</si>
  <si>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</si>
  <si>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</si>
  <si>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</si>
  <si>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</si>
  <si>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</si>
  <si>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</si>
  <si>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</si>
  <si>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</si>
  <si>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</si>
  <si>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</si>
  <si>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</si>
  <si>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</si>
  <si>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</si>
  <si>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</si>
  <si>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</si>
  <si>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</si>
  <si>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</si>
  <si>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</si>
  <si>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</si>
  <si>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</si>
  <si>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</si>
  <si>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</si>
  <si>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</si>
  <si>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</si>
  <si>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</si>
  <si>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</si>
  <si>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</si>
  <si>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</si>
  <si>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</si>
  <si>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</si>
  <si>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</si>
  <si>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</si>
  <si>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</si>
  <si>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</si>
  <si>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</si>
  <si>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</si>
  <si>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</si>
  <si>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</si>
  <si>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</si>
  <si>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</si>
  <si>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</si>
  <si>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</si>
  <si>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</si>
  <si>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</si>
  <si>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</si>
  <si>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</si>
  <si>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</si>
  <si>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</si>
  <si>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</si>
  <si>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</si>
  <si>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</si>
  <si>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</si>
  <si>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</si>
  <si>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</si>
  <si>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</si>
  <si>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</si>
  <si>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</si>
  <si>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</si>
  <si>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</si>
  <si>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</si>
  <si>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</si>
  <si>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</si>
  <si>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</si>
  <si>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</si>
  <si>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</si>
  <si>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</si>
  <si>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</si>
  <si>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</si>
  <si>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</si>
  <si>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</si>
  <si>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</si>
  <si>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</si>
  <si>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</si>
  <si>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</si>
  <si>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</si>
  <si>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</si>
  <si>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</si>
  <si>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</si>
  <si>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</si>
  <si>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</si>
  <si>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</si>
  <si>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</si>
  <si>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</si>
  <si>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</si>
  <si>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</si>
  <si>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</si>
  <si>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</si>
  <si>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</si>
  <si>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</si>
  <si>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</si>
  <si>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</si>
  <si>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</si>
  <si>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</si>
  <si>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</si>
  <si>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</si>
  <si>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</si>
  <si>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</si>
  <si>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</si>
  <si>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</si>
  <si>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</si>
  <si>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</si>
  <si>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</si>
  <si>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</si>
  <si>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</si>
  <si>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</si>
  <si>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</si>
  <si>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</si>
  <si>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</si>
  <si>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</si>
  <si>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</si>
  <si>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</si>
  <si>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</si>
  <si>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</si>
  <si>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</si>
  <si>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</si>
  <si>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</si>
  <si>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</si>
  <si>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</si>
  <si>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</si>
  <si>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</si>
  <si>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</si>
  <si>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</si>
  <si>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</si>
  <si>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</si>
  <si>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</si>
  <si>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</si>
  <si>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</si>
  <si>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</si>
  <si>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</si>
  <si>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</si>
  <si>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</si>
  <si>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</si>
  <si>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</si>
  <si>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</si>
  <si>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</si>
  <si>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</si>
  <si>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</si>
  <si>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</si>
  <si>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</si>
  <si>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</si>
  <si>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</si>
  <si>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</si>
  <si>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</si>
  <si>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</si>
  <si>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</si>
  <si>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</si>
  <si>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</si>
  <si>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</si>
  <si>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</si>
  <si>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</si>
  <si>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</si>
  <si>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</si>
  <si>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</si>
  <si>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</si>
  <si>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</si>
  <si>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</si>
  <si>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</si>
  <si>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</si>
  <si>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</si>
  <si>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</si>
  <si>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</si>
  <si>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</si>
  <si>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</si>
  <si>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</si>
  <si>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</si>
  <si>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</si>
  <si>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</si>
  <si>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</si>
  <si>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</si>
  <si>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</si>
  <si>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</si>
  <si>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</si>
  <si>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</si>
  <si>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</si>
  <si>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</si>
  <si>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</si>
  <si>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</si>
  <si>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</si>
  <si>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</si>
  <si>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</si>
  <si>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</si>
  <si>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</si>
  <si>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</si>
  <si>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</si>
  <si>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</si>
  <si>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</si>
  <si>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</si>
  <si>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</si>
  <si>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</si>
  <si>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</si>
  <si>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</si>
  <si>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</si>
  <si>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</si>
  <si>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</si>
  <si>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</si>
  <si>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</si>
  <si>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</si>
  <si>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</si>
  <si>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</si>
  <si>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</si>
  <si>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</si>
  <si>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</si>
  <si>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</si>
  <si>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</si>
  <si>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</si>
  <si>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</si>
  <si>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</si>
  <si>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</si>
  <si>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</si>
  <si>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</si>
  <si>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</si>
  <si>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</si>
  <si>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</si>
  <si>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</si>
  <si>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</si>
  <si>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</si>
  <si>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</si>
  <si>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</si>
  <si>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</si>
  <si>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</si>
  <si>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</si>
  <si>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</si>
  <si>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</si>
  <si>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</si>
  <si>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</si>
  <si>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</si>
  <si>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</si>
  <si>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</si>
  <si>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</si>
  <si>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</si>
  <si>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</si>
  <si>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</si>
  <si>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</si>
  <si>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</si>
  <si>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</si>
  <si>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</si>
  <si>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</si>
  <si>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</si>
  <si>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</si>
  <si>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</si>
  <si>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</si>
  <si>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</si>
  <si>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</si>
  <si>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</si>
  <si>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</si>
  <si>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</si>
  <si>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</si>
  <si>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</si>
  <si>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</si>
  <si>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</si>
  <si>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</si>
  <si>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</si>
  <si>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</si>
  <si>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</si>
  <si>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</si>
  <si>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</si>
  <si>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</si>
  <si>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</si>
  <si>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</si>
  <si>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</si>
  <si>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</si>
  <si>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</si>
  <si>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</si>
  <si>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</si>
  <si>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</si>
  <si>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</si>
  <si>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</si>
  <si>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</si>
  <si>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</si>
  <si>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</si>
  <si>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</si>
  <si>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</si>
  <si>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</si>
  <si>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</si>
  <si>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</si>
  <si>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</si>
  <si>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</si>
  <si>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</si>
  <si>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</si>
  <si>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</si>
  <si>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</si>
  <si>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</si>
  <si>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</si>
  <si>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</si>
  <si>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</si>
  <si>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</si>
  <si>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</si>
  <si>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</si>
  <si>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</si>
  <si>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</si>
  <si>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</si>
  <si>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</si>
  <si>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</si>
  <si>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</si>
  <si>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</si>
  <si>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</si>
  <si>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</si>
  <si>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</si>
  <si>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</si>
  <si>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</si>
  <si>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</si>
  <si>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</si>
  <si>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</si>
  <si>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</si>
  <si>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</si>
  <si>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</si>
  <si>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</si>
  <si>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</si>
  <si>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</si>
  <si>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</si>
  <si>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</si>
  <si>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</si>
  <si>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</si>
  <si>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</si>
  <si>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</si>
  <si>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</si>
  <si>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</si>
  <si>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</si>
  <si>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</si>
  <si>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</si>
  <si>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</si>
  <si>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</si>
  <si>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</si>
  <si>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</si>
  <si>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</si>
  <si>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</si>
  <si>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</si>
  <si>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</si>
  <si>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</si>
  <si>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</si>
  <si>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</si>
  <si>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</si>
  <si>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</si>
  <si>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</si>
  <si>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</si>
  <si>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</si>
  <si>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</si>
  <si>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</si>
  <si>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</si>
  <si>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</si>
  <si>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</si>
  <si>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</si>
  <si>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</si>
  <si>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</si>
  <si>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</si>
  <si>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</si>
  <si>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</si>
  <si>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</si>
  <si>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</si>
  <si>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</si>
  <si>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</si>
  <si>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</si>
  <si>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</si>
  <si>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</si>
  <si>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</si>
  <si>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</si>
  <si>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</si>
  <si>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</si>
  <si>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</si>
  <si>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</si>
  <si>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</si>
  <si>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</si>
  <si>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</si>
  <si>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</si>
  <si>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</si>
  <si>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</si>
  <si>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</si>
  <si>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</si>
  <si>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</si>
  <si>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</si>
  <si>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</si>
  <si>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</si>
  <si>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</si>
  <si>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</si>
  <si>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</si>
  <si>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</si>
  <si>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</si>
  <si>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</si>
  <si>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</si>
  <si>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</si>
  <si>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</si>
  <si>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</si>
  <si>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</si>
  <si>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</si>
  <si>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</si>
  <si>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</si>
  <si>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</si>
  <si>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</si>
  <si>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</si>
  <si>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</si>
  <si>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</si>
  <si>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</si>
  <si>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</si>
  <si>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</si>
  <si>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</si>
  <si>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</si>
  <si>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</si>
  <si>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</si>
  <si>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</si>
  <si>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</si>
  <si>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</si>
  <si>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</si>
  <si>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</si>
  <si>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</si>
  <si>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</si>
  <si>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</si>
  <si>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</si>
  <si>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</si>
  <si>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</si>
  <si>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</si>
  <si>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</si>
  <si>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</si>
  <si>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</si>
  <si>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</si>
  <si>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</si>
  <si>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</si>
  <si>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</si>
  <si>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</si>
  <si>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</si>
  <si>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</si>
  <si>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</si>
  <si>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</si>
  <si>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</si>
  <si>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</si>
  <si>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</si>
  <si>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</si>
  <si>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</si>
  <si>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</si>
  <si>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</si>
  <si>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</si>
  <si>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</si>
  <si>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</si>
  <si>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</si>
  <si>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</si>
  <si>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</si>
  <si>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</si>
  <si>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</si>
  <si>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</si>
  <si>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</si>
  <si>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</si>
  <si>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</si>
  <si>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</si>
  <si>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</si>
  <si>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</si>
  <si>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</si>
  <si>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</si>
  <si>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</si>
  <si>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</si>
  <si>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</si>
  <si>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</si>
  <si>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</si>
  <si>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</si>
  <si>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</si>
  <si>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</si>
  <si>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</si>
  <si>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</si>
  <si>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</si>
  <si>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</si>
  <si>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</si>
  <si>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</si>
  <si>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</si>
  <si>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</si>
  <si>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</si>
  <si>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</si>
  <si>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</si>
  <si>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</si>
  <si>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</si>
  <si>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</si>
  <si>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</si>
  <si>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</si>
  <si>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</si>
  <si>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</si>
  <si>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</si>
  <si>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</si>
  <si>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</si>
  <si>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</si>
  <si>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</si>
  <si>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</si>
  <si>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</si>
  <si>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</si>
  <si>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</si>
  <si>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</si>
  <si>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</si>
  <si>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</si>
  <si>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</si>
  <si>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</si>
  <si>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</si>
  <si>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</si>
  <si>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</si>
  <si>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</si>
  <si>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</si>
  <si>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</si>
  <si>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</si>
  <si>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</si>
  <si>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</si>
  <si>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</si>
  <si>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</si>
  <si>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</si>
  <si>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</si>
  <si>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</si>
  <si>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</si>
  <si>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</si>
  <si>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</si>
  <si>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</si>
  <si>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</si>
  <si>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</si>
  <si>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</si>
  <si>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</si>
  <si>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</si>
  <si>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</si>
  <si>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</si>
  <si>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</si>
  <si>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</si>
  <si>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</si>
  <si>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</si>
  <si>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</si>
  <si>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</si>
  <si>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</si>
  <si>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</si>
  <si>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</si>
  <si>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</si>
  <si>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</si>
  <si>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</si>
  <si>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</si>
  <si>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</si>
  <si>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</si>
  <si>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</si>
  <si>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</si>
  <si>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</si>
  <si>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</si>
  <si>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</si>
  <si>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</si>
  <si>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</si>
  <si>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</si>
  <si>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</si>
  <si>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</si>
  <si>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</si>
  <si>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</si>
  <si>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</si>
  <si>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</si>
  <si>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</si>
  <si>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</si>
  <si>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</si>
  <si>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</si>
  <si>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</si>
  <si>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</si>
  <si>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</si>
  <si>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</si>
  <si>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</si>
  <si>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</si>
  <si>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</si>
  <si>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</si>
  <si>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</si>
  <si>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</si>
  <si>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</si>
  <si>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</si>
  <si>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</si>
  <si>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</si>
  <si>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</si>
  <si>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</si>
  <si>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</si>
  <si>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</si>
  <si>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</si>
  <si>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</si>
  <si>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</si>
  <si>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</si>
  <si>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</si>
  <si>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</si>
  <si>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</si>
  <si>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</si>
  <si>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</si>
  <si>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</si>
  <si>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</si>
  <si>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</si>
  <si>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</si>
  <si>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</si>
  <si>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</si>
  <si>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</si>
  <si>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</si>
  <si>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</si>
  <si>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</si>
  <si>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</si>
  <si>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</si>
  <si>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</si>
  <si>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</si>
  <si>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</si>
  <si>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</si>
  <si>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</si>
  <si>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</si>
  <si>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</si>
  <si>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</si>
  <si>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</si>
  <si>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</si>
  <si>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</si>
  <si>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</si>
  <si>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</si>
  <si>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</si>
  <si>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</si>
  <si>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</si>
  <si>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</si>
  <si>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</si>
  <si>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</si>
  <si>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</si>
  <si>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</si>
  <si>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</si>
  <si>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</si>
  <si>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</si>
  <si>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</si>
  <si>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</si>
  <si>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</si>
  <si>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</si>
  <si>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</si>
  <si>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</si>
  <si>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</si>
  <si>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</si>
  <si>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</si>
  <si>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</si>
  <si>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</si>
  <si>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</si>
  <si>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</si>
  <si>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</si>
  <si>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</si>
  <si>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</si>
  <si>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</si>
  <si>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</si>
  <si>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</si>
  <si>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</si>
  <si>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</si>
  <si>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</si>
  <si>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</si>
  <si>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</si>
  <si>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</si>
  <si>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</si>
  <si>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</si>
  <si>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</si>
  <si>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</si>
  <si>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</si>
  <si>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</si>
  <si>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</si>
  <si>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</si>
  <si>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</si>
  <si>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</si>
  <si>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</si>
  <si>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</si>
  <si>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</si>
  <si>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</si>
  <si>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</si>
  <si>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</si>
  <si>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</si>
  <si>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</si>
  <si>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</si>
  <si>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</si>
  <si>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</si>
  <si>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</si>
  <si>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</si>
  <si>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</si>
  <si>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</si>
  <si>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</si>
  <si>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</si>
  <si>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</si>
  <si>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</si>
  <si>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</si>
  <si>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</si>
  <si>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</si>
  <si>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</si>
  <si>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</si>
  <si>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</si>
  <si>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</si>
  <si>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</si>
  <si>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</si>
  <si>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</si>
  <si>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</si>
  <si>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</si>
  <si>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</si>
  <si>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</si>
  <si>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</si>
  <si>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</si>
  <si>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</si>
  <si>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</si>
  <si>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</si>
  <si>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</si>
  <si>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</si>
  <si>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</si>
  <si>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</si>
  <si>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</si>
  <si>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</si>
  <si>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</si>
  <si>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</si>
  <si>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</si>
  <si>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</si>
  <si>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</si>
  <si>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</si>
  <si>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</si>
  <si>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</si>
  <si>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</si>
  <si>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</si>
  <si>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</si>
  <si>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</si>
  <si>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</si>
  <si>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</si>
  <si>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</si>
  <si>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</si>
  <si>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</si>
  <si>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</si>
  <si>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</si>
  <si>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</si>
  <si>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</si>
  <si>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</si>
  <si>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</si>
  <si>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</si>
  <si>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</si>
  <si>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</si>
  <si>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</si>
  <si>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</si>
  <si>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</si>
  <si>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</si>
  <si>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</si>
  <si>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</si>
  <si>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</si>
  <si>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</si>
  <si>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</si>
  <si>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</si>
  <si>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</si>
  <si>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</si>
  <si>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</si>
  <si>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</si>
  <si>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</si>
  <si>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</si>
  <si>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</si>
  <si>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</si>
  <si>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</si>
  <si>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</si>
  <si>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</si>
  <si>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</si>
  <si>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</si>
  <si>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</si>
  <si>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</si>
  <si>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</si>
  <si>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</si>
  <si>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</si>
  <si>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</si>
  <si>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</si>
  <si>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</si>
  <si>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</si>
  <si>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</si>
  <si>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</si>
  <si>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</si>
  <si>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</si>
  <si>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</si>
  <si>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</si>
  <si>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</si>
  <si>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</si>
  <si>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</si>
  <si>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</si>
  <si>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</si>
  <si>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</si>
  <si>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</si>
  <si>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</si>
  <si>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</si>
  <si>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</si>
  <si>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</si>
  <si>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</si>
  <si>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</si>
  <si>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</si>
  <si>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</si>
  <si>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</si>
  <si>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</si>
  <si>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</si>
  <si>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</si>
  <si>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</si>
  <si>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</si>
  <si>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</si>
  <si>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</si>
  <si>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</si>
  <si>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</si>
  <si>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</si>
  <si>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</si>
  <si>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</si>
  <si>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</si>
  <si>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</si>
  <si>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</si>
  <si>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</si>
  <si>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</si>
  <si>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</si>
  <si>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</si>
  <si>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</si>
  <si>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</si>
  <si>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</si>
  <si>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</si>
  <si>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</si>
  <si>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</si>
  <si>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</si>
  <si>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</si>
  <si>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</si>
  <si>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</si>
  <si>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</si>
  <si>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</si>
  <si>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</si>
  <si>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</si>
  <si>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</si>
  <si>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</si>
  <si>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</si>
  <si>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</si>
  <si>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</si>
  <si>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</si>
  <si>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</si>
  <si>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</si>
  <si>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</si>
  <si>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</si>
  <si>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</si>
  <si>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</si>
  <si>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</si>
  <si>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</si>
  <si>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</si>
  <si>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</si>
  <si>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</si>
  <si>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</si>
  <si>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</si>
  <si>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</si>
  <si>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</si>
  <si>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</si>
  <si>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</si>
  <si>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</si>
  <si>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</si>
  <si>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</si>
  <si>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</si>
  <si>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</si>
  <si>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</si>
  <si>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</si>
  <si>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</si>
  <si>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</si>
  <si>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</si>
  <si>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</si>
  <si>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</si>
  <si>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</si>
  <si>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</si>
  <si>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</si>
  <si>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</si>
  <si>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</si>
  <si>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</si>
  <si>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</si>
  <si>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</si>
  <si>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</si>
  <si>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</si>
  <si>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</si>
  <si>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</si>
  <si>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</si>
  <si>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</si>
  <si>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</si>
  <si>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</si>
  <si>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</si>
  <si>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</si>
  <si>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</si>
  <si>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</si>
  <si>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</si>
  <si>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</si>
  <si>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</si>
  <si>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</si>
  <si>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</si>
  <si>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</si>
  <si>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</si>
  <si>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</si>
  <si>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</si>
  <si>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</si>
  <si>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</si>
  <si>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</si>
  <si>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</si>
  <si>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</si>
  <si>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</si>
  <si>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</si>
  <si>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</si>
  <si>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</si>
  <si>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</si>
  <si>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</si>
  <si>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</si>
  <si>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</si>
  <si>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</si>
  <si>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</si>
  <si>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</si>
  <si>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</si>
  <si>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</si>
  <si>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</si>
  <si>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</si>
  <si>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</si>
  <si>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</si>
  <si>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</si>
  <si>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</si>
  <si>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</si>
  <si>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</si>
  <si>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</si>
  <si>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</si>
  <si>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</si>
  <si>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</si>
  <si>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</si>
  <si>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</si>
  <si>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</si>
  <si>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</si>
  <si>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</si>
  <si>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</si>
  <si>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</si>
  <si>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</si>
  <si>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</si>
  <si>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</si>
  <si>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</si>
  <si>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</si>
  <si>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</si>
  <si>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</si>
  <si>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</si>
  <si>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</si>
  <si>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</si>
  <si>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</si>
  <si>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</si>
  <si>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</si>
  <si>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</si>
  <si>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</si>
  <si>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</si>
  <si>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</si>
  <si>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</si>
  <si>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</si>
  <si>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</si>
  <si>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</si>
  <si>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</si>
  <si>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</si>
  <si>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</si>
  <si>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</si>
  <si>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</si>
  <si>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</si>
  <si>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</si>
  <si>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</si>
  <si>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</si>
  <si>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</si>
  <si>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</si>
  <si>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</si>
  <si>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</si>
  <si>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</si>
  <si>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</si>
  <si>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</si>
  <si>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</si>
  <si>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</si>
  <si>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</si>
  <si>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</si>
  <si>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</si>
  <si>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</si>
  <si>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</si>
  <si>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</si>
  <si>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</si>
  <si>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</si>
  <si>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</si>
  <si>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</si>
  <si>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</si>
  <si>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</si>
  <si>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</si>
  <si>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</si>
  <si>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</si>
  <si>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</si>
  <si>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</si>
  <si>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</si>
  <si>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</si>
  <si>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</si>
  <si>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</si>
  <si>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</si>
  <si>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</si>
  <si>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</si>
  <si>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</si>
  <si>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</si>
  <si>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</si>
  <si>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</si>
  <si>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</si>
  <si>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</si>
  <si>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</si>
  <si>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</si>
  <si>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</si>
  <si>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</si>
  <si>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</si>
  <si>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</si>
  <si>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</si>
  <si>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</si>
  <si>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</si>
  <si>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</si>
  <si>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</si>
  <si>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</si>
  <si>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</si>
  <si>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</si>
  <si>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</si>
  <si>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</si>
  <si>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</si>
  <si>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</si>
  <si>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</si>
  <si>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</si>
  <si>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</si>
  <si>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</si>
  <si>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</si>
  <si>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</si>
  <si>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</si>
  <si>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</si>
  <si>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</si>
  <si>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</si>
  <si>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</si>
  <si>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</si>
  <si>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</si>
  <si>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</si>
  <si>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</si>
  <si>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</si>
  <si>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</si>
  <si>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</si>
  <si>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</si>
  <si>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</si>
  <si>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</si>
  <si>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</si>
  <si>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</si>
  <si>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</si>
  <si>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</si>
  <si>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</si>
  <si>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</si>
  <si>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</si>
  <si>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</si>
  <si>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</si>
  <si>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</si>
  <si>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</si>
  <si>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</si>
  <si>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</si>
  <si>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</si>
  <si>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</si>
  <si>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</si>
  <si>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</si>
  <si>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</si>
  <si>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</si>
  <si>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</si>
  <si>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</si>
  <si>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</si>
  <si>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</si>
  <si>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</si>
  <si>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</si>
  <si>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</si>
  <si>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</si>
  <si>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</si>
  <si>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</si>
  <si>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</si>
  <si>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</si>
  <si>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</si>
  <si>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</si>
  <si>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</si>
  <si>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</si>
  <si>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</si>
  <si>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</si>
  <si>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</si>
  <si>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</si>
  <si>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</si>
  <si>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</si>
  <si>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</si>
  <si>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</si>
  <si>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</si>
  <si>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</si>
  <si>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</si>
  <si>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</si>
  <si>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</si>
  <si>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</si>
  <si>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</si>
  <si>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</si>
  <si>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</si>
  <si>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</si>
  <si>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</si>
  <si>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</si>
  <si>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</si>
  <si>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</si>
  <si>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</si>
  <si>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</si>
  <si>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</si>
  <si>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</si>
  <si>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</si>
  <si>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</si>
  <si>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</si>
  <si>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</si>
  <si>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</si>
  <si>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</si>
  <si>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</si>
  <si>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</si>
  <si>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</si>
  <si>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</si>
  <si>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</si>
  <si>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</si>
  <si>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</si>
  <si>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</si>
  <si>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</si>
  <si>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</si>
  <si>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</si>
  <si>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</si>
  <si>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</si>
  <si>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</si>
  <si>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</si>
  <si>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</si>
  <si>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</si>
  <si>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</si>
  <si>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</si>
  <si>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</si>
  <si>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</si>
  <si>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</si>
  <si>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</si>
  <si>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</si>
  <si>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</si>
  <si>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</si>
  <si>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</si>
  <si>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</si>
  <si>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</si>
  <si>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</si>
  <si>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</si>
  <si>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</si>
  <si>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</si>
  <si>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</si>
  <si>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</si>
  <si>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</si>
  <si>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</si>
  <si>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</si>
  <si>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</si>
  <si>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</si>
  <si>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</si>
  <si>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</si>
  <si>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</si>
  <si>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</si>
  <si>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</si>
  <si>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</si>
  <si>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</si>
  <si>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</si>
  <si>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</si>
  <si>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</si>
  <si>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</si>
  <si>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</si>
  <si>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</si>
  <si>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</si>
  <si>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</si>
  <si>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</si>
  <si>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</si>
  <si>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</si>
  <si>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</si>
  <si>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</si>
  <si>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</si>
  <si>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</si>
  <si>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</si>
  <si>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</si>
  <si>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</si>
  <si>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</si>
  <si>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</si>
  <si>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</si>
  <si>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</si>
  <si>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</si>
  <si>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</si>
  <si>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</si>
  <si>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</si>
  <si>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</si>
  <si>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</si>
  <si>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</si>
  <si>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</si>
  <si>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</si>
  <si>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</si>
  <si>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</si>
  <si>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</si>
  <si>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</si>
  <si>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</si>
  <si>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</si>
  <si>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</si>
  <si>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</si>
  <si>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</si>
  <si>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</si>
  <si>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</si>
  <si>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</si>
  <si>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</si>
  <si>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</si>
  <si>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</si>
  <si>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</si>
  <si>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</si>
  <si>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</si>
  <si>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</si>
  <si>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</si>
  <si>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</si>
  <si>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</si>
  <si>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</si>
  <si>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</si>
  <si>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</si>
  <si>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</si>
  <si>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</si>
  <si>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</si>
  <si>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</si>
  <si>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</si>
  <si>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</si>
  <si>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</si>
  <si>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</si>
  <si>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</si>
  <si>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</si>
  <si>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</si>
  <si>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</si>
  <si>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</si>
  <si>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</si>
  <si>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</si>
  <si>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</si>
  <si>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</si>
  <si>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</si>
  <si>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</si>
  <si>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</si>
  <si>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</si>
  <si>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</si>
  <si>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</si>
  <si>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</si>
  <si>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</si>
  <si>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</si>
  <si>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</si>
  <si>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</si>
  <si>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</si>
  <si>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</si>
  <si>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</si>
  <si>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</si>
  <si>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</si>
  <si>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</si>
  <si>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</si>
  <si>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</si>
  <si>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</si>
  <si>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</si>
  <si>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</si>
  <si>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</si>
  <si>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</si>
  <si>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</si>
  <si>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</si>
  <si>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</si>
  <si>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</si>
  <si>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</si>
  <si>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</si>
  <si>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</si>
  <si>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</si>
  <si>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</si>
  <si>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</si>
  <si>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</si>
  <si>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</si>
  <si>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</si>
  <si>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</si>
  <si>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</si>
  <si>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</si>
  <si>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</si>
  <si>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</si>
  <si>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</si>
  <si>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</si>
  <si>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</si>
  <si>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</si>
  <si>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</si>
  <si>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</si>
  <si>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</si>
  <si>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</si>
  <si>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</si>
  <si>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</si>
  <si>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</si>
  <si>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</si>
  <si>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</si>
  <si>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</si>
  <si>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</si>
  <si>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</si>
  <si>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</si>
  <si>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</si>
  <si>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</si>
  <si>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</si>
  <si>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</si>
  <si>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</si>
  <si>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</si>
  <si>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</si>
  <si>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</si>
  <si>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</si>
  <si>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</si>
  <si>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</si>
  <si>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</si>
  <si>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</si>
  <si>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</si>
  <si>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</si>
  <si>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</si>
  <si>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</si>
  <si>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</si>
  <si>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</si>
  <si>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</si>
  <si>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</si>
  <si>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</si>
  <si>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</si>
  <si>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</si>
  <si>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</si>
  <si>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</si>
  <si>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</si>
  <si>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</si>
  <si>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</si>
  <si>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</si>
  <si>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</si>
  <si>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</si>
  <si>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</si>
  <si>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</si>
  <si>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</si>
  <si>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</si>
  <si>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</si>
  <si>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</si>
  <si>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</si>
  <si>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</si>
  <si>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</si>
  <si>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</si>
  <si>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</si>
  <si>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</si>
  <si>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</si>
  <si>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</si>
  <si>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</si>
  <si>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</si>
  <si>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</si>
  <si>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</si>
  <si>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</si>
  <si>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</si>
  <si>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</si>
  <si>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</si>
  <si>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</si>
  <si>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</si>
  <si>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</si>
  <si>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</si>
  <si>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</si>
  <si>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</si>
  <si>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</si>
  <si>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</si>
  <si>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</si>
  <si>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</si>
  <si>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</si>
  <si>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</si>
  <si>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</si>
  <si>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</si>
  <si>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</si>
  <si>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</si>
  <si>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</si>
  <si>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</si>
  <si>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</si>
  <si>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</si>
  <si>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</si>
  <si>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</si>
  <si>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</si>
  <si>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</si>
  <si>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</si>
  <si>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</si>
  <si>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</si>
  <si>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</si>
  <si>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</si>
  <si>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</si>
  <si>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</si>
  <si>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</si>
  <si>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</si>
  <si>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</si>
  <si>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</si>
  <si>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</si>
  <si>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</si>
  <si>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</si>
  <si>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</si>
  <si>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</si>
  <si>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</si>
  <si>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</si>
  <si>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</si>
  <si>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</si>
  <si>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</si>
  <si>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</si>
  <si>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</si>
  <si>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</si>
  <si>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</si>
  <si>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</si>
  <si>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</si>
  <si>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</si>
  <si>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</si>
  <si>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</si>
  <si>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</si>
  <si>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</si>
  <si>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</si>
  <si>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</si>
  <si>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</si>
  <si>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</si>
  <si>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</si>
  <si>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</si>
  <si>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</si>
  <si>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</si>
  <si>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</si>
  <si>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</si>
  <si>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</si>
  <si>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</si>
  <si>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</si>
  <si>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</si>
  <si>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</si>
  <si>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</si>
  <si>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</si>
  <si>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</si>
  <si>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</si>
  <si>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</si>
  <si>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</si>
  <si>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</si>
  <si>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</si>
  <si>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</si>
  <si>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</si>
  <si>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</si>
  <si>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</si>
  <si>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</si>
  <si>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</si>
  <si>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</si>
  <si>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</si>
  <si>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</si>
  <si>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</si>
  <si>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</si>
  <si>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</si>
  <si>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</si>
  <si>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</si>
  <si>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</si>
  <si>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</si>
  <si>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</si>
  <si>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</si>
  <si>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</si>
  <si>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</si>
  <si>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</si>
  <si>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</si>
  <si>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</si>
  <si>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</si>
  <si>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</si>
  <si>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</si>
  <si>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</si>
  <si>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</si>
  <si>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</si>
  <si>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</si>
  <si>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</si>
  <si>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</si>
  <si>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</si>
  <si>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</si>
  <si>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</si>
  <si>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</si>
  <si>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</si>
  <si>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</si>
  <si>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</si>
  <si>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</si>
  <si>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</si>
  <si>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</si>
  <si>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</si>
  <si>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</si>
  <si>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</si>
  <si>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</si>
  <si>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</si>
  <si>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</si>
  <si>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</si>
  <si>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</si>
  <si>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</si>
  <si>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</si>
  <si>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</si>
  <si>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</si>
  <si>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</si>
  <si>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</si>
  <si>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</si>
  <si>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</si>
  <si>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</si>
  <si>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</si>
  <si>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</si>
  <si>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</si>
  <si>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</si>
  <si>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</si>
  <si>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</si>
  <si>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</si>
  <si>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</si>
  <si>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</si>
  <si>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</si>
  <si>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</si>
  <si>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</si>
  <si>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</si>
  <si>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</si>
  <si>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</si>
  <si>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</si>
  <si>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</si>
  <si>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</si>
  <si>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</si>
  <si>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</si>
  <si>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</si>
  <si>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</si>
  <si>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</si>
  <si>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</si>
  <si>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</si>
  <si>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</si>
  <si>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</si>
  <si>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</si>
  <si>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</si>
  <si>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</si>
  <si>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</si>
  <si>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</si>
  <si>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</si>
  <si>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</si>
  <si>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</si>
  <si>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</si>
  <si>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</si>
  <si>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</si>
  <si>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</si>
  <si>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</si>
  <si>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</si>
  <si>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</si>
  <si>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</si>
  <si>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</si>
  <si>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</si>
  <si>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</si>
  <si>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</si>
  <si>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</si>
  <si>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</si>
  <si>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</si>
  <si>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</si>
  <si>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</si>
  <si>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</si>
  <si>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</si>
  <si>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</si>
  <si>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</si>
  <si>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</si>
  <si>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</si>
  <si>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</si>
  <si>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</si>
  <si>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</si>
  <si>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</si>
  <si>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</si>
  <si>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</si>
  <si>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</si>
  <si>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</si>
  <si>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</si>
  <si>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</si>
  <si>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</si>
  <si>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</si>
  <si>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</si>
  <si>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</si>
  <si>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</si>
  <si>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</si>
  <si>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</si>
  <si>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</si>
  <si>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</si>
  <si>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</si>
  <si>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</si>
  <si>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</si>
  <si>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</si>
  <si>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</si>
  <si>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</si>
  <si>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</si>
  <si>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</si>
  <si>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</si>
  <si>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</si>
  <si>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</si>
  <si>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</si>
  <si>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</si>
  <si>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</si>
  <si>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</si>
  <si>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</si>
  <si>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</si>
  <si>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</si>
  <si>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</si>
  <si>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</si>
  <si>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</si>
  <si>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</si>
  <si>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</si>
  <si>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</si>
  <si>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</si>
  <si>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</si>
  <si>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</si>
  <si>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</si>
  <si>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</si>
  <si>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</si>
  <si>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</si>
  <si>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</si>
  <si>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</si>
  <si>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</si>
  <si>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</si>
  <si>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</si>
  <si>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</si>
  <si>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</si>
  <si>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</si>
  <si>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</si>
  <si>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</si>
  <si>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</si>
  <si>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</si>
  <si>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</si>
  <si>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</si>
  <si>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</si>
  <si>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</si>
  <si>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</si>
  <si>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</si>
  <si>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</si>
  <si>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</si>
  <si>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</si>
  <si>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</si>
  <si>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</si>
  <si>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</si>
  <si>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</si>
  <si>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</si>
  <si>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</si>
  <si>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</si>
  <si>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</si>
  <si>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</si>
  <si>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</si>
  <si>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</si>
  <si>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</si>
  <si>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</si>
  <si>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</si>
  <si>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</si>
  <si>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</si>
  <si>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</si>
  <si>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</si>
  <si>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</si>
  <si>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</si>
  <si>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</si>
  <si>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</si>
  <si>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</si>
  <si>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</si>
  <si>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</si>
  <si>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</si>
  <si>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</si>
  <si>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</si>
  <si>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</si>
  <si>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</si>
  <si>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</si>
  <si>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</si>
  <si>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</si>
  <si>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</si>
  <si>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</si>
  <si>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</si>
  <si>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</si>
  <si>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</si>
  <si>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</si>
  <si>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</si>
  <si>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</si>
  <si>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</si>
  <si>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</si>
  <si>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</si>
  <si>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</si>
  <si>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</si>
  <si>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</si>
  <si>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</si>
  <si>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</si>
  <si>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</si>
  <si>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</si>
  <si>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</si>
  <si>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</si>
  <si>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</si>
  <si>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</si>
  <si>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</si>
  <si>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</si>
  <si>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</si>
  <si>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</si>
  <si>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</si>
  <si>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</si>
  <si>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</si>
  <si>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</si>
  <si>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</si>
  <si>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</si>
  <si>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</si>
  <si>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</si>
  <si>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</si>
  <si>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</si>
  <si>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</si>
  <si>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</si>
  <si>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</si>
  <si>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</si>
  <si>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</si>
  <si>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</si>
  <si>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</si>
  <si>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</si>
  <si>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</si>
  <si>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</si>
  <si>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</si>
  <si>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</si>
  <si>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</si>
  <si>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</si>
  <si>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</si>
  <si>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</si>
  <si>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</si>
  <si>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</si>
  <si>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</si>
  <si>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</si>
  <si>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</si>
  <si>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</si>
  <si>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</si>
  <si>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</si>
  <si>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</si>
  <si>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</si>
  <si>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</si>
  <si>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</si>
  <si>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</si>
  <si>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</si>
  <si>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</si>
  <si>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</si>
  <si>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</si>
  <si>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</si>
  <si>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</si>
  <si>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</si>
  <si>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</si>
  <si>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</si>
  <si>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</si>
  <si>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</si>
  <si>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</si>
  <si>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</si>
  <si>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</si>
  <si>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</si>
  <si>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</si>
  <si>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</si>
  <si>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</si>
  <si>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</si>
  <si>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</si>
  <si>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</si>
  <si>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</si>
  <si>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</si>
  <si>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</si>
  <si>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</si>
  <si>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</si>
  <si>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</si>
  <si>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</si>
  <si>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</si>
  <si>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</si>
  <si>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</si>
  <si>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</si>
  <si>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</si>
  <si>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</si>
  <si>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</si>
  <si>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</si>
  <si>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</si>
  <si>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</si>
  <si>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</si>
  <si>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</si>
  <si>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</si>
  <si>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</si>
  <si>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</si>
  <si>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</si>
  <si>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</si>
  <si>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</si>
  <si>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</si>
  <si>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</si>
  <si>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</si>
  <si>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</si>
  <si>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</si>
  <si>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</si>
  <si>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</si>
  <si>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</si>
  <si>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</si>
  <si>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</si>
  <si>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</si>
  <si>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</si>
  <si>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</si>
  <si>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</si>
  <si>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</si>
  <si>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</si>
  <si>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</si>
  <si>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</si>
  <si>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</si>
  <si>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</si>
  <si>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</si>
  <si>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</si>
  <si>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</si>
  <si>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</si>
  <si>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</si>
  <si>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</si>
  <si>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 xml:space="preserve">2025-11-17 11:49:37
</t>
  </si>
  <si>
    <t xml:space="preserve"> at site</t>
  </si>
  <si>
    <t xml:space="preserve">PCM-20251117-00001038
</t>
  </si>
  <si>
    <t xml:space="preserve"> Site  connected PG //and 5G down  to save </t>
  </si>
  <si>
    <t xml:space="preserve"> PCM-20250215-00000830 </t>
  </si>
  <si>
    <t>LTE site still down and  site located in aramco area access issue need special permission</t>
  </si>
  <si>
    <t>PCM-20251117-00000903</t>
  </si>
  <si>
    <t xml:space="preserve">Access issue, Security stopped team at entrance and asked to wait sometime, then he will check </t>
  </si>
  <si>
    <t>PCM-20251117-00001029</t>
  </si>
  <si>
    <t xml:space="preserve">Flapping due to HT team on the way to check </t>
  </si>
  <si>
    <t>Access issue team facing access issue site located at family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</si>
  <si>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</si>
  <si>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</si>
  <si>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</si>
  <si>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</si>
  <si>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</si>
  <si>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</si>
  <si>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</si>
  <si>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</si>
  <si>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</si>
  <si>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</si>
  <si>
    <t>PCM-20251117-00001037</t>
  </si>
  <si>
    <t>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</si>
</sst>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6" fillId="0" borderId="8" xfId="0" applyFont="1" applyBorder="1"/>
    <xf numFmtId="0" fontId="20" fillId="9" borderId="10" xfId="0" applyFont="1" applyFill="1" applyBorder="1" applyAlignment="1">
      <alignment horizontal="center" vertical="center"/>
    </xf>
    <xf numFmtId="0" fontId="20" fillId="9" borderId="9" xfId="0" applyFont="1" applyFill="1" applyBorder="1" applyAlignment="1">
      <alignment horizontal="center" vertical="center"/>
    </xf>
    <xf numFmtId="0" fontId="8" fillId="9" borderId="9" xfId="0" applyFont="1" applyFill="1" applyBorder="1" applyAlignment="1">
      <alignment horizontal="center" vertical="center" wrapText="1"/>
    </xf>
    <xf numFmtId="0" fontId="27" fillId="7" borderId="8" xfId="0" applyFont="1" applyFill="1" applyBorder="1" applyAlignment="1">
      <alignment horizontal="center" vertical="center"/>
    </xf>
    <xf numFmtId="0" fontId="20" fillId="18" borderId="8" xfId="0" applyFont="1" applyFill="1" applyBorder="1" applyAlignment="1">
      <alignment horizontal="center" vertical="center" wrapText="1"/>
    </xf>
    <xf numFmtId="165" fontId="20" fillId="0" borderId="9" xfId="0" applyNumberFormat="1" applyFont="1" applyBorder="1" applyAlignment="1">
      <alignment horizontal="center" vertical="center"/>
    </xf>
    <xf numFmtId="0" fontId="20" fillId="2" borderId="8" xfId="0" applyFont="1" applyFill="1" applyBorder="1" applyAlignment="1">
      <alignment horizontal="center" vertical="center"/>
    </xf>
    <xf numFmtId="0" fontId="20" fillId="7" borderId="8" xfId="0" applyFont="1" applyFill="1" applyBorder="1" applyAlignment="1">
      <alignment horizontal="center" vertical="center"/>
    </xf>
    <xf numFmtId="0" fontId="20" fillId="0" borderId="9" xfId="0"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0" totalsRowShown="0" headerRowDxfId="64" dataDxfId="63" headerRowBorderDxfId="61" tableBorderDxfId="62">
  <autoFilter ref="A1:L9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315.58034247685282</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45978.528768402779</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45978.528768402779</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45978.528768402779</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45978.528768402779</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45978.528768402779</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45978.528768402779</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45978.528768402779</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45978.528768402779</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45978.528768402779</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45978.528768402779</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45978.528768402779</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45978.528768402779</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45978.528768402779</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45978.528768402779</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45978.528768402779</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45978.528768402779</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45978.528768402779</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45978.528768402779</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45978.528768402779</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45978.528768402779</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45978.528768402779</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45978.528768402779</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45978.528768402779</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45978.528768402779</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45978.528768402779</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45978.528768402779</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45978.528768402779</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45978.528768402779</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45978.528768402779</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45978.528768402779</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45978.528768402779</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45978.528768402779</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45978.528768402779</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45978.528768402779</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45978.528768402779</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45978.528768402779</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45978.528768402779</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45978.528768402779</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45978.528768402779</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45978.528768402779</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45978.528768402779</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45978.528768402779</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45978.528768402779</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45978.528768402779</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45978.528768402779</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45978.528768402779</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45978.528768402779</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45978.528768402779</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45978.528768402779</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45978.528768402779</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45978.528768402779</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45978.528768402779</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45978.528768402779</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45978.528768402779</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45978.528768402779</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45978.528768402779</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45978.528768402779</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45978.528768402779</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45978.528768402779</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45978.528768402779</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45978.528768402779</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45978.528768402779</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45978.528768402779</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45978.528768402779</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45978.528768402779</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45978.528768402779</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45978.528768402779</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45978.528768402779</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45978.528768402779</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45978.528768402779</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45978.528768402779</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45978.528768402779</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78AD66FE-2D7D-4295-B38B-A424F6344804}"/>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153.52893043981749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2.0924258101877058</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45978.52876828704</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s="138" customFormat="1" ht="31.5" customHeight="1">
      <c r="A6" s="140" t="s">
        <v>39107</v>
      </c>
      <c r="B6" s="61" t="str">
        <f>IFERROR(VLOOKUP(D6,DB!A:K,11,0),"")</f>
        <v>R2</v>
      </c>
      <c r="C6" s="61">
        <v>1</v>
      </c>
      <c r="D6" s="61" t="s">
        <v>25138</v>
      </c>
      <c r="E6" s="85" t="s">
        <v>39021</v>
      </c>
      <c r="F6" s="74"/>
      <c r="G6" s="75">
        <f ca="1">IFERROR(NOW()-F6,"-")</f>
        <v>45978.52876828704</v>
      </c>
      <c r="H6" s="87" t="s">
        <v>39109</v>
      </c>
      <c r="I6" s="61" t="str">
        <f>IFERROR(VLOOKUP(D6,DB!A:F,6,0),"")</f>
        <v>Generator-SG</v>
      </c>
      <c r="J6" s="61" t="str">
        <f>IFERROR(VLOOKUP(D6,DB!A:G,7,0),"")</f>
        <v>In progress</v>
      </c>
      <c r="K6" s="86" t="s">
        <v>39110</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39"/>
    </row>
    <row r="7" spans="1:88" ht="31.5" customHeight="1">
      <c r="A7" s="141" t="s">
        <v>39111</v>
      </c>
      <c r="B7" s="18" t="str">
        <f>IFERROR(VLOOKUP(D7,DB!A:K,11,0),"")</f>
        <v>R2</v>
      </c>
      <c r="C7" s="18">
        <v>1</v>
      </c>
      <c r="D7" s="18" t="s">
        <v>9349</v>
      </c>
      <c r="E7" s="103" t="s">
        <v>39021</v>
      </c>
      <c r="F7" s="135">
        <v>45978.508692129632</v>
      </c>
      <c r="G7" s="105">
        <f ca="1">IFERROR(NOW()-F7,"-")</f>
        <v>2.0076157408766448E-2</v>
      </c>
      <c r="H7" s="104">
        <v>45978.521689814814</v>
      </c>
      <c r="I7" s="18" t="str">
        <f>IFERROR(VLOOKUP(D7,DB!A:F,6,0),"")</f>
        <v>SCECO</v>
      </c>
      <c r="J7" s="18" t="str">
        <f>IFERROR(VLOOKUP(D7,DB!A:G,7,0),"")</f>
        <v>Dead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45978.52876828704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45978.52876828704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45978.52876828704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45978.52876828704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45978.52876828704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45978.52876828704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45978.52876828704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45978.52876828704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45978.52876828704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45978.52876828704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45978.52876828704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45978.52876828704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45978.52876828704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45978.52876828704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45978.52876828704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45978.52876828704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45978.52876828704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45978.52876828704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45978.52876828704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45978.52876828704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45978.52876828704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45978.52876828704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45978.52876828704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45978.52876828704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45978.52876828704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45978.52876828704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45978.52876828704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45978.52876828704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45978.52876828704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45978.52876828704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45978.52876828704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45978.52876828704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45978.52876828704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45978.52876828704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45978.52876828704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45978.52876828704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45978.52876828704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45978.52876828704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45978.52876828704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45978.52876828704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45978.52876828704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45978.52876828704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45978.52876828704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45978.52876828704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45978.52876828704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45978.52876828704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45978.52876828704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45978.52876828704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45978.52876828704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45978.52876828704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45978.52876828704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45978.52876828704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45978.52876828704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45978.52876828704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45978.52876828704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45978.52876828704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45978.52876828704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45978.52876828704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45978.52876828704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45978.52876828704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45978.52876828704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45978.52876828704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45978.52876828704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45978.52876828704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45978.52876828704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45978.52876828704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45978.52876828704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45978.52876828704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45978.52876828704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45978.52876828704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45978.52876828704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45978.52876828704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45978.52876828704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45978.52876828704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45978.52876828704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45978.52876828704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45978.52876828704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45978.52876828704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45978.52876828704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45978.52876828704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45978.52876828704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45978.52876828704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45978.52876828704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45978.52876828704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45978.52876828704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45978.528768402779</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45978.528768402779</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45978.528768402779</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45978.528768402779</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45978.528768402779</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45978.528768402779</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45978.528768402779</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45978.528768402779</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45978.528768402779</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45978.528768402779</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45978.528768402779</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45978.528768402779</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45978.528768402779</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45978.528768402779</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45978.528768402779</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45978.528768402779</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45978.528768402779</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45978.528768402779</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45978.528768402779</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45978.528768402779</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45978.528768402779</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45978.528768402779</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45978.528768402779</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45978.528768402779</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45978.528768402779</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45978.528768402779</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45978.528768402779</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45978.528768402779</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45978.528768402779</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45978.528768402779</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45978.528768402779</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45978.528768402779</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45978.528768402779</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45978.528768402779</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45978.528768402779</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45978.528768402779</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45978.528768402779</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45978.528768402779</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45978.528768402779</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45978.528768402779</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45978.528768402779</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45978.528768402779</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45978.528768402779</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45978.528768402779</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45978.528768402779</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45978.528768402779</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45978.528768402779</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45978.528768402779</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45978.528768402779</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45978.528768402779</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45978.528768402779</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45978.528768402779</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45978.528768402779</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45978.528768402779</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45978.528768402779</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45978.528768402779</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45978.528768402779</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45978.528768402779</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45978.528768402779</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45978.528768402779</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45978.528768402779</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45978.528768402779</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45978.528768402779</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45978.528768402779</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45978.528768402779</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45978.528768402779</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45978.528768402779</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45978.528768402779</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45978.528768402779</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45978.528768402779</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45978.528768402779</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45978.528768402779</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45978.528768402779</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45978.528768402779</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45978.528768402779</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45978.528768402779</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45978.528768402779</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45978.528768402779</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45978.528768402779</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45978.528768402779</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45978.528768402779</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45978.528768402779</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45978.528768402779</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45978.528768402779</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45978.528768402779</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45978.528768402779</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45978.528768402779</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45978.528768402779</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45978.528768402779</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45978.528768402779</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45978.528768402779</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45978.528768402779</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45978.528768402779</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45978.528768402779</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45978.528768402779</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45978.528768402779</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45978.528768402779</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45978.528768402779</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45978.528768402779</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45978.528768402779</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45978.528768402779</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45978.528768402779</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45978.528768402779</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45978.528768402779</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45978.528768402779</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45978.528768402779</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45978.528768402779</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45978.528768402779</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45978.528768402779</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45978.528768402779</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45978.528768402779</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45978.528768402779</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45978.528768402779</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45978.528768402779</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45978.528768402779</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45978.528768402779</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45978.528768402779</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45978.528768402779</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45978.528768402779</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45978.528768402779</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45978.528768402779</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45978.528768402779</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0"/>
  <sheetViews>
    <sheetView tabSelected="1" workbookViewId="0">
      <selection activeCell="B8" sqref="B8"/>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45978.528768402779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45978.528768402779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45978.528768402779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45978.528768402779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45978.528768402779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45978.528768402779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45978.528768402779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45978.528768402779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45978.528768402779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45978.528768402779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45978.528768402779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45978.528768402779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45978.528768402779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45978.528768402779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45978.528768402779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45978.528768402779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45978.528768402779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45978.528768402779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45978.528768402779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45978.528768402779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45978.528768402779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45978.528768402779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45978.528768402779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45978.528768402779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45978.528768402779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45978.528768402779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45978.528768402779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45978.528768402779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45978.528768402779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45978.528768402779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45978.528768402779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45978.528768402779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45978.528768402779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45978.528768402779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45978.528768402779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45978.528768402779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45978.528768402779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45978.528768402779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45978.528768402779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45978.528768402779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45978.528768402779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45978.528768402779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45978.528768402779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45978.528768402779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45978.528768402779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45978.528768402779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45978.528768402779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45978.528768402779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45978.528768402779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45978.528768402779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45978.528768402779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45978.528768402779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45978.528768402779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45978.528768402779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45978.528768402779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45978.528768402779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45978.528768402779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45978.528768402779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45978.528768402779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45978.528768402779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45978.528768402779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45978.528768402779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45978.528768402779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45978.528768402779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45978.528768402779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45978.528768402779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45978.528768402779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45978.528768402779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45978.528768402779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45978.528768402779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45978.528768402779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45978.528768402779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45978.528768402779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45978.528768402779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45978.528768402779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45978.528768402779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45978.528768402779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45978.528768402779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45978.528768402779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45978.528768402779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45978.528768402779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45978.528768402779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45978.528768402779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45978.528768402779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45978.528768402779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45978.528768402779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45978.528768402779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45978.528768402779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45978.528768402779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45978.528768402779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45978.528768402779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45978.528768402779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45978.528768402779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45978.528768402779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45978.528768402779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45978.528768402779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45978.528768402779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45978.528768402779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45978.528768402779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45978.528768402779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45978.528768402779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45978.528768402779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45978.528768402779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45978.528768402779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45978.528768402779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45978.528768402779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45978.528768402779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45978.528768402779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45978.528768402779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45978.528768402779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45978.528768402779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45978.528768402779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45978.528768402779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45978.528768402779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45978.528768402779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45978.528768402779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45978.528768402779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45978.528768402779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45978.528768402779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45978.528768402779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45978.528768402779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45978.528768402779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45978.528768402779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45978.528768402779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45978.528768402779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45978.528768402779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45978.528768402779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45978.528768402779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45978.528768402779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45978.528768402779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45978.528768402779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45978.528768402779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45978.528768402779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45978.528768402779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45978.528768402779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45978.528768402779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45978.528768402779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45978.528768402779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45978.528768402779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45978.528768402779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45978.528768402779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45978.528768402779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45978.528768402779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45978.528768402779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45978.528768402779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45978.528768402779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45978.528768402779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45978.528768402779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45978.528768402779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45978.528768402779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45978.528768402779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45978.528768402779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45978.528768402779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45978.528768402779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45978.528768402779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45978.528768402779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45978.528768402779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45978.528768402779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45978.528768402779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45978.528768402779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45978.528768402779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45978.528768402779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45978.528768402779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45978.528768402779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45978.528768402779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45978.528768402779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45978.528768402779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45978.528768402779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45978.528768402779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45978.528768402779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45978.528768402779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45978.528768402779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45978.528768402779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45978.528768402779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45978.528768402779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45978.528768402779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45978.528768402779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45978.528768402779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45978.528768402779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45978.528768402779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45978.528768402779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45978.528768402779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45978.528768402779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45978.528768402779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45978.528768402779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45978.528768402779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45978.528768402779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45978.528768402779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45978.528768402779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45978.528768402779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45978.528768402779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45978.528768402779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45978.528768402779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45978.528768402779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45978.528768402779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45978.528768402779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45978.528768402779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45978.528768402779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45978.528768402779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45978.528768402779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45978.528768402779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45978.528768402779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45978.528768402779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45978.528768402779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45978.528768402779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45978.528768402779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45978.528768402779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45978.528768402779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45978.528768402779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45978.528768402779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45978.528768402779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45978.528768402779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45978.528768402779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45978.528768402779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45978.528768402779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45978.528768402779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45978.528768402779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45978.528768402779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45978.528768402779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45978.528768402779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45978.528768402779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45978.528768402779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45978.528768402779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45978.528768402779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45978.528768402779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45978.528768402779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45978.528768402779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45978.528768402779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45978.528768402779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45978.528768402779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45978.528768402779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45978.528768402779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45978.528768402779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45978.528768402779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45978.528768402779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45978.528768402779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45978.528768402779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45978.528768402779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45978.528768402779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45978.528768402779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45978.528768402779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45978.528768402779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45978.528768402779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45978.528768402779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45978.528768402779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45978.528768402779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45978.528768402779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45978.528768402779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45978.528768402779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45978.528768402779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45978.528768402779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45978.528768402779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45978.528768402779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45978.528768402779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45978.528768402779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45978.528768402779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45978.528768402779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45978.528768402779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45978.528768402779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45978.528768402779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45978.528768402779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45978.528768402779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45978.528768402779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45978.528768402779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45978.528768402779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45978.528768402779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45978.528768402779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45978.528768402779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45978.528768402779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45978.528768402779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45978.528768402779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45978.528768402779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45978.528768402779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45978.528768402779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45978.528768402779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45978.528768402779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45978.528768402779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45978.528768402779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45978.528768402779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45978.528768402779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45978.528768402779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45978.528768402779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45978.528768402779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45978.528768402779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45978.528768402779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45978.528768402779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45978.528768402779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45978.528768402779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45978.528768402779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45978.528768402779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45978.528768402779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45978.528768402779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45978.528768402779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45978.528768402779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45978.528768402779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45978.528768402779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45978.528768402779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45978.528768402779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45978.528768402779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45978.528768402779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45978.528768402779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45978.528768402779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45978.528768402779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45978.528768402779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45978.528768402779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45978.528768402779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45978.528768402779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45978.528768402779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45978.528768402779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45978.528768402779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45978.528768402779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45978.528768402779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45978.528768402779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45978.528768402779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45978.528768402779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45978.528768402779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45978.528768402779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45978.528768402779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45978.528768402779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45978.528768402779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45978.528768402779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45978.528768402779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45978.528768402779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45978.528768402779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45978.528768402779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45978.528768402779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45978.528768402779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45978.528768402779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45978.528768402779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45978.528768402779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45978.528768402779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45978.528768402779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45978.528768402779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45978.528768402779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45978.528768402779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45978.528768402779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45978.528768402779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45978.528768402779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45978.528768402779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45978.528768402779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45978.528768402779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45978.528768402779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45978.528768402779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45978.528768402779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45978.528768402779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45978.528768402779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45978.528768402779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45978.528768402779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45978.528768402779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45978.528768402779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45978.528768402779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45978.528768402779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45978.528768402779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45978.528768402779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45978.528768402779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45978.528768402779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45978.528768402779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45978.528768402779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45978.528768402779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45978.528768402779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45978.528768402779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45978.528768402779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45978.528768402779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45978.528768402779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45978.528768402779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45978.528768402779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45978.528768402779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45978.528768402779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45978.528768402779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45978.528768402779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45978.528768402779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45978.528768402779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45978.528768402779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45978.528768402779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45978.528768402779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45978.528768402779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45978.528768402779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45978.528768402779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45978.528768402779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45978.528768402779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45978.528768402779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45978.528768402779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45978.528768402779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45978.528768402779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45978.528768402779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45978.528768402779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45978.528768402779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45978.528768402779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45978.528768402779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45978.528768402779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45978.528768402779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45978.528768402779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45978.528768402779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45978.528768402779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45978.528768402779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45978.528768402779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45978.528768402779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45978.528768402779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45978.528768402779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45978.528768402779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45978.528768402779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45978.528768402779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45978.528768402779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45978.528768402779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45978.528768402779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45978.528768402779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45978.528768402779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45978.528768402779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45978.528768402779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45978.528768402779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45978.528768402779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45978.528768402779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45978.528768402779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45978.528768402779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45978.528768402779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45978.528768402779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45978.528768402779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45978.528768402779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45978.528768402779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45978.528768402779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45978.528768402779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45978.528768402779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45978.528768402779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45978.528768402779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45978.528768402779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45978.528768402779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45978.528768402779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45978.528768402779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45978.528768402779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45978.528768402779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45978.528768402779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45978.528768402779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45978.528768402779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45978.528768402779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45978.528768402779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45978.528768402779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45978.528768402779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45978.528768402779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45978.528768402779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45978.528768402779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45978.528768402779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45978.528768402779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45978.528768402779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45978.528768402779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45978.528768402779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45978.528768402779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45978.528768402779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45978.528768402779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45978.528768402779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45978.528768402779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45978.528768402779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45978.528768402779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45978.528768402779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45978.528768402779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45978.528768402779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45978.528768402779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45978.528768402779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45978.528768402779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45978.528768402779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45978.528768402779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45978.528768402779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45978.528768402779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45978.528768402779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45978.528768402779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45978.528768402779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45978.528768402779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45978.528768402779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45978.528768402779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45978.528768402779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45978.528768402779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45978.528768402779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45978.528768402779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45978.528768402779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45978.528768402779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45978.528768402779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45978.528768402779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45978.528768402779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45978.528768402779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45978.528768402779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45978.528768402779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45978.528768402779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45978.528768402779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45978.528768402779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45978.528768402779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45978.528768402779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45978.528768402779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45978.528768402779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45978.528768402779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45978.528768402779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45978.528768402779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45978.528768402779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45978.528768402779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45978.528768402779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45978.528768402779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45978.528768402779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45978.528768402779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45978.528768402779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45978.528768402779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45978.528768402779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45978.528768402779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45978.528768402779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45978.528768402779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45978.528768402779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45978.528768402779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45978.528768402779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45978.528768402779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45978.528768402779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45978.528768402779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45978.528768402779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45978.528768402779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45978.528768402779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45978.528768402779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45978.528768402779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45978.528768402779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45978.528768402779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45978.528768402779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45978.528768402779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45978.528768402779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45978.528768402779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45978.528768402779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45978.528768402779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45978.528768402779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45978.528768402779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45978.528768402779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45978.528768402779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45978.528768402779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45978.528768402779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45978.528768402779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45978.528768402779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45978.528768402779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45978.528768402779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45978.528768402779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45978.528768402779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45978.528768402779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45978.528768402779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45978.528768402779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45978.528768402779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45978.528768402779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45978.528768402779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45978.528768402779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45978.528768402779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45978.528768402779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45978.528768402779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45978.528768402779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45978.528768402779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45978.528768402779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45978.528768402779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45978.528768402779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45978.528768402779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45978.528768402779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45978.528768402779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45978.528768402779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45978.528768402779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45978.528768402779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45978.528768402779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45978.528768402779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45978.528768402779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45978.528768402779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45978.528768402779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45978.528768402779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45978.528768402779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45978.528768402779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45978.528768402779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45978.528768402779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45978.528768402779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45978.528768402779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45978.528768402779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45978.528768402779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45978.528768402779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45978.528768402779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45978.528768402779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45978.528768402779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45978.528768402779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45978.528768402779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45978.528768402779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45978.528768402779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45978.528768402779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45978.528768402779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45978.528768402779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45978.528768402779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45978.528768402779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45978.528768402779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45978.528768402779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45978.528768402779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45978.528768402779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45978.528768402779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45978.528768402779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45978.528768402779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45978.528768402779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45978.528768402779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45978.528768402779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45978.528768402779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45978.528768402779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45978.528768402779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45978.528768402779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45978.528768402779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45978.528768402779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45978.528768402779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45978.528768402779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45978.528768402779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45978.528768402779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45978.528768402779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45978.528768402779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45978.528768402779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45978.528768402779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45978.528768402779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45978.528768402779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45978.528768402779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45978.528768402779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45978.528768402779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45978.528768402779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45978.528768402779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45978.528768402779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45978.528768402779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45978.528768402779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45978.528768402779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45978.528768402779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45978.528768402779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45978.528768402779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45978.528768402779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45978.528768402779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45978.528768402779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45978.528768402779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45978.528768402779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45978.528768402779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45978.528768402779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45978.528768402779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45978.528768402779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45978.528768402779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45978.528768402779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45978.528768402779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45978.528768402779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45978.528768402779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45978.528768402779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45978.528768402779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45978.528768402779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45978.528768402779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45978.528768402779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45978.528768402779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45978.528768402779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45978.528768402779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45978.528768402779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45978.528768402779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45978.528768402779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45978.528768402779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45978.528768402779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45978.528768402779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45978.528768402779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45978.528768402779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45978.528768402779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45978.528768402779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45978.528768402779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45978.528768402779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45978.528768402779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45978.528768402779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45978.528768402779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45978.528768402779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45978.528768402779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45978.528768402779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45978.528768402779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45978.528768402779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45978.528768402779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45978.528768402779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45978.528768402779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45978.528768402779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45978.528768402779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45978.528768402779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45978.528768402779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45978.528768402779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45978.528768402779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45978.528768402779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45978.528768402779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45978.528768402779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45978.528768402779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45978.528768402779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45978.528768402779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45978.528768402779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45978.528768402779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45978.528768402779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45978.528768402779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45978.528768402779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45978.528768402779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45978.528768402779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45978.528768402779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45978.528768402779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45978.528768402779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45978.528768402779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45978.528768402779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45978.528768402779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45978.528768402779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45978.528768402779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45978.528768402779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45978.528768402779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45978.528768402779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45978.528768402779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45978.528768402779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45978.528768402779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45978.528768402779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45978.528768402779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45978.528768402779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45978.528768402779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45978.528768402779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45978.528768402779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45978.528768402779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45978.528768402779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45978.528768402779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45978.528768402779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45978.528768402779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45978.528768402779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45978.528768402779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45978.528768402779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45978.528768402779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45978.528768402779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45978.528768402779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45978.528768402779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45978.528768402779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45978.528768402779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45978.528768402779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45978.528768402779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45978.528768402779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45978.528768402779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45978.528768402779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45978.528768402779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45978.528768402779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45978.528768402779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45978.528768402779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45978.528768402779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45978.528768402779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45978.528768402779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45978.528768402779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45978.528768402779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45978.528768402779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45978.528768402779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45978.528768402779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45978.528768402779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45978.528768402779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45978.528768402779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45978.528768402779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45978.528768402779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45978.528768402779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45978.528768402779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45978.528768402779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45978.528768402779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45978.528768402779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45978.528768402779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45978.528768402779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45978.528768402779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45978.528768402779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45978.528768402779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45978.528768402779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45978.528768402779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45978.528768402779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45978.528768402779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45978.528768402779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45978.528768402779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45978.528768402779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45978.528768402779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45978.528768402779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45978.528768402779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45978.528768402779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45978.528768402779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45978.528768402779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45978.528768402779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45978.528768402779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45978.528768402779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45978.528768402779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45978.528768402779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45978.528768402779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45978.528768402779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45978.528768402779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45978.528768402779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45978.528768402779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45978.528768402779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45978.528768402779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45978.528768402779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45978.528768402779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45978.528768402779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45978.528768402779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45978.528768402779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45978.528768402779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45978.528768402779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45978.528768402779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45978.528768402779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45978.528768402779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45978.528768402779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45978.528768402779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45978.528768402779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45978.528768402779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45978.528768402779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45978.528768402779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45978.528768402779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45978.528768402779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45978.528768402779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45978.528768402779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45978.528768402779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45978.528768402779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45978.528768402779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45978.528768402779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45978.528768402779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45978.528768402779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45978.528768402779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45978.528768402779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45978.528768402779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45978.528768402779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45978.528768402779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45978.528768402779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45978.528768402779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45978.528768402779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45978.528768402779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45978.528768402779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45978.528768402779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45978.528768402779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45978.528768402779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45978.528768402779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45978.528768402779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45978.528768402779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45978.528768402779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45978.528768402779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45978.528768402779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45978.528768402779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45978.528768402779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45978.528768402779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45978.528768402779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45978.528768402779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45978.528768402779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45978.528768402779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45978.528768402779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45978.528768402779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45978.528768402779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45978.528768402779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45978.528768402779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45978.528768402779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45978.528768402779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45978.528768402779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45978.528768402779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45978.528768402779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45978.528768402779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45978.528768402779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45978.528768402779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45978.528768402779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45978.528768402779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45978.528768402779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45978.528768402779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45978.528768402779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45978.528768402779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45978.528768402779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45978.528768402779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45978.528768402779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45978.528768402779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45978.528768402779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45978.528768402779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45978.528768402779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45978.528768402779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45978.528768402779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45978.528768402779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45978.528768402779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45978.528768402779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45978.528768402779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45978.528768402779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45978.528768402779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45978.528768402779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45978.528768402779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45978.528768402779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45978.528768402779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45978.528768402779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45978.528768402779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45978.528768402779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45978.528768402779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45978.528768402779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45978.528768402779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45978.528768402779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45978.528768402779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45978.528768402779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45978.528768402779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45978.528768402779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45978.528768402779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45978.528768402779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45978.528768402779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45978.528768402779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45978.528768402779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45978.528768402779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45978.528768402779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45978.528768402779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45978.528768402779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45978.528768402779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45978.528768402779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45978.528768402779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45978.528768402779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45978.528768402779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45978.528768402779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45978.528768402779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45978.528768402779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45978.528768402779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45978.528768402779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45978.528768402779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45978.528768402779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45978.528768402779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45978.528768402779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45978.528768402779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45978.528768402779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45978.528768402779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45978.528768402779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45978.528768402779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45978.528768402779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45978.528768402779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45978.528768402779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45978.528768402779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45978.528768402779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45978.528768402779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45978.528768402779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45978.528768402779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45978.528768402779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45978.528768402779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45978.528768402779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45978.528768402779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45978.528768402779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45978.528768402779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45978.528768402779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45978.528768402779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45978.528768402779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45978.528768402779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45978.528768402779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45978.528768402779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45978.528768402779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45978.528768402779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45978.528768402779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45978.528768402779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45978.528768402779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45978.528768402779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45978.528768402779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45978.528768402779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45978.528768402779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45978.528768402779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45978.528768402779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45978.528768402779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45978.528768402779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45978.528768402779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45978.528768402779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45978.528768402779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45978.528768402779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45978.528768402779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45978.528768402779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45978.528768402779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45978.528768402779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45978.528768402779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45978.528768402779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45978.528768402779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45978.528768402779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45978.528768402779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45978.528768402779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45978.528768402779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45978.528768402779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45978.528768402779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45978.528768402779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45978.528768402779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45978.528768402779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45978.528768402779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45978.528768402779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45978.528768402779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45978.528768402779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45978.528768402779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45978.528768402779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45978.528768402779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45978.528768402779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45978.528768402779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45978.528768402779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45978.528768402779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45978.528768402779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45978.528768402779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45978.528768402779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45978.528768402779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45978.528768402779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45978.528768402779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45978.528768402779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990" ca="1" si="16">IFERROR(NOW()-F976,"-")</f>
        <v>45978.528768402779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45978.528768402779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45978.528768402779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45978.528768402779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45978.528768402779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45978.528768402779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45978.528768402779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45978.528768402779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45978.528768402779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45978.528768402779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45978.528768402779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45978.528768402779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45978.528768402779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45978.528768402779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45978.528768402779</v>
      </c>
      <c r="H990" s="22"/>
      <c r="I990" s="19" t="str">
        <f>IFERROR(VLOOKUP(D990,DB!A:F,6,0),"")</f>
        <v/>
      </c>
      <c r="J990" s="18" t="str">
        <f>IFERROR(VLOOKUP(D990,DB!A:G,7,0),"")</f>
        <v/>
      </c>
      <c r="K990" s="45"/>
      <c r="L990" s="23" t="str">
        <f>IFERROR(VLOOKUP(D990,DB!A:I,9,0),"")</f>
        <v/>
      </c>
    </row>
  </sheetData>
  <dataValidations count="2">
    <dataValidation allowBlank="1" showInputMessage="1" showErrorMessage="1" sqref="E1" xr:uid="{5914219A-CB83-432D-936A-CC0CB6F3982A}"/>
    <dataValidation type="list" allowBlank="1" showInputMessage="1" showErrorMessage="1" sqref="E2:E9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275.0480506944441</v>
      </c>
      <c r="H2" s="96">
        <v>45703.474768518521</v>
      </c>
      <c r="I2" s="96" t="str">
        <f>IFERROR(VLOOKUP(D2,DB!A:F,6,0),"")</f>
        <v>SCECO</v>
      </c>
      <c r="J2" s="96" t="str">
        <f>IFERROR(VLOOKUP(D2,DB!A:G,7,0),"")</f>
        <v>Dead</v>
      </c>
      <c r="K2" s="98" t="s">
        <v>39114</v>
      </c>
      <c r="L2" s="92" t="str">
        <f>IFERROR(VLOOKUP(D2,DB!A:I,9,0),"")</f>
        <v>Latis</v>
      </c>
    </row>
    <row r="3" spans="1:16" ht="15" customHeight="1">
      <c r="A3" s="114" t="s">
        <v>39115</v>
      </c>
      <c r="B3" s="114" t="str">
        <f>IFERROR(VLOOKUP(D3,DB!A:K,11,0),"")</f>
        <v>R4</v>
      </c>
      <c r="C3" s="94">
        <v>1</v>
      </c>
      <c r="D3" s="92" t="s">
        <v>37165</v>
      </c>
      <c r="E3" s="95" t="s">
        <v>39021</v>
      </c>
      <c r="F3" s="96">
        <v>45978.467060185183</v>
      </c>
      <c r="G3" s="97">
        <f ca="1">IFERROR(NOW()-F3,"")</f>
        <v>6.1708217595878523E-2</v>
      </c>
      <c r="H3" s="96">
        <v>45978.451226851852</v>
      </c>
      <c r="I3" s="114" t="str">
        <f>IFERROR(VLOOKUP(D3,DB!A:F,6,0),"")</f>
        <v>Generator-SG</v>
      </c>
      <c r="J3" s="114" t="str">
        <f>IFERROR(VLOOKUP(D3,DB!A:G,7,0),"")</f>
        <v>Dead</v>
      </c>
      <c r="K3" s="98" t="s">
        <v>39116</v>
      </c>
      <c r="L3" s="92" t="str">
        <f>IFERROR(VLOOKUP(D3,DB!A:I,9,0),"")</f>
        <v>Latis</v>
      </c>
    </row>
    <row r="4" spans="1:16" ht="15" customHeight="1">
      <c r="A4" s="114" t="s">
        <v>39117</v>
      </c>
      <c r="B4" s="114" t="str">
        <f>IFERROR(VLOOKUP(D4,DB!A:K,11,0),"")</f>
        <v>R4</v>
      </c>
      <c r="C4" s="94">
        <v>1</v>
      </c>
      <c r="D4" s="92" t="s">
        <v>36377</v>
      </c>
      <c r="E4" s="95" t="s">
        <v>39021</v>
      </c>
      <c r="F4" s="96">
        <v>45978.507222222222</v>
      </c>
      <c r="G4" s="97">
        <f ca="1">IFERROR(NOW()-F4,"")</f>
        <v>2.1546180556470063E-2</v>
      </c>
      <c r="H4" s="96">
        <v>45978.503518518519</v>
      </c>
      <c r="I4" s="114" t="str">
        <f>IFERROR(VLOOKUP(D4,DB!A:F,6,0),"")</f>
        <v>SCECO</v>
      </c>
      <c r="J4" s="114" t="str">
        <f>IFERROR(VLOOKUP(D4,DB!A:G,7,0),"")</f>
        <v>Vandalized</v>
      </c>
      <c r="K4" s="98" t="s">
        <v>39118</v>
      </c>
      <c r="L4" s="92" t="str">
        <f>IFERROR(VLOOKUP(D4,DB!A:I,9,0),"")</f>
        <v>Latis</v>
      </c>
    </row>
    <row r="5" spans="1:16" ht="15" customHeight="1">
      <c r="A5" s="114"/>
      <c r="B5" s="114" t="str">
        <f>IFERROR(VLOOKUP(D5,DB!A:K,11,0),"")</f>
        <v>R4</v>
      </c>
      <c r="C5" s="94">
        <v>1</v>
      </c>
      <c r="D5" s="92" t="s">
        <v>37621</v>
      </c>
      <c r="E5" s="95" t="s">
        <v>39021</v>
      </c>
      <c r="F5" s="96"/>
      <c r="G5" s="97">
        <f ca="1">IFERROR(NOW()-F5,"")</f>
        <v>45978.528768402779</v>
      </c>
      <c r="H5" s="96"/>
      <c r="I5" s="114" t="str">
        <f>IFERROR(VLOOKUP(D5,DB!A:F,6,0),"")</f>
        <v>SCECO</v>
      </c>
      <c r="J5" s="114" t="str">
        <f>IFERROR(VLOOKUP(D5,DB!A:G,7,0),"")</f>
        <v>Dead</v>
      </c>
      <c r="K5" s="98" t="s">
        <v>39119</v>
      </c>
      <c r="L5" s="92" t="str">
        <f>IFERROR(VLOOKUP(D5,DB!A:I,9,0),"")</f>
        <v>Latis</v>
      </c>
    </row>
    <row r="6" spans="1:16" ht="15" customHeight="1">
      <c r="A6" s="114"/>
      <c r="B6" s="114" t="str">
        <f>IFERROR(VLOOKUP(D6,DB!A:K,11,0),"")</f>
        <v/>
      </c>
      <c r="C6" s="94"/>
      <c r="D6" s="92"/>
      <c r="E6" s="95"/>
      <c r="F6" s="96"/>
      <c r="G6" s="97">
        <f ca="1">IFERROR(NOW()-F6,"")</f>
        <v>45978.528768402779</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45978.528768402779</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45978.528768402779</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45978.528768402779</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45978.528768402779</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45978.528768402779</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45978.528768402779</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45978.528768402779</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45978.528768402779</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45978.528768402779</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45978.528768402779</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45978.528768402779</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45978.528768402779</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45978.528768402779</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45978.528768402779</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45978.528768402779</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45978.528768402779</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45978.528768402779</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45978.528768402779</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45978.528768402779</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45978.528768402779</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45978.528768402779</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45978.528768402779</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45978.528768402779</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45978.528768402779</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45978.528768402779</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45978.528768402779</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45978.528768402779</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45978.528768402779</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45978.528768402779</v>
      </c>
      <c r="H35" s="96"/>
      <c r="I35" s="114" t="str">
        <f>IFERROR(VLOOKUP(D35,DB!A:F,6,0),"")</f>
        <v/>
      </c>
      <c r="J35" s="114" t="str">
        <f>IFERROR(VLOOKUP(D35,DB!A:G,7,0),"")</f>
        <v/>
      </c>
      <c r="K35" s="98"/>
      <c r="L35" s="92"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K9" sqref="K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39120</v>
      </c>
      <c r="B2" s="37" t="str">
        <f>IFERROR(VLOOKUP(D2,DB!A:K,11,0),"")</f>
        <v>R5</v>
      </c>
      <c r="C2" s="37">
        <v>3</v>
      </c>
      <c r="D2" s="107" t="s">
        <v>36011</v>
      </c>
      <c r="E2" s="37" t="s">
        <v>39021</v>
      </c>
      <c r="F2" s="38">
        <v>45891.832060185188</v>
      </c>
      <c r="G2" s="109">
        <f ca="1">IFERROR(NOW()-F2,"")</f>
        <v>86.69670821759064</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09">
        <f t="shared" ref="G3" ca="1" si="0">IFERROR(NOW()-F3,"")</f>
        <v>52.339891087962314</v>
      </c>
      <c r="H3" s="38">
        <v>45926.158159722225</v>
      </c>
      <c r="I3" s="37" t="str">
        <f>IFERROR(VLOOKUP(D3,DB!A:F,6,0),"")</f>
        <v>SCECO</v>
      </c>
      <c r="J3" s="37" t="str">
        <f>IFERROR(VLOOKUP(D3,DB!A:G,7,0),"")</f>
        <v>Good</v>
      </c>
      <c r="K3" s="37" t="s">
        <v>39123</v>
      </c>
      <c r="L3" s="37" t="str">
        <f>IFERROR(VLOOKUP(D3,DB!A:I,9,0),"")</f>
        <v>Latis</v>
      </c>
      <c r="M3" s="106"/>
    </row>
    <row r="4" spans="1:13" ht="48" customHeight="1">
      <c r="A4" s="110" t="s">
        <v>39124</v>
      </c>
      <c r="B4" s="110" t="str">
        <f>IFERROR(VLOOKUP(D4,DB!A:K,11,0),"")</f>
        <v>R5</v>
      </c>
      <c r="C4" s="110">
        <v>1</v>
      </c>
      <c r="D4" s="110" t="s">
        <v>34758</v>
      </c>
      <c r="E4" s="110" t="s">
        <v>39100</v>
      </c>
      <c r="F4" s="111">
        <v>45948.661111111112</v>
      </c>
      <c r="G4" s="112">
        <f t="shared" ref="G4" ca="1" si="1">IFERROR(NOW()-F4,"")</f>
        <v>29.867657291666546</v>
      </c>
      <c r="H4" s="111">
        <v>45948.661111111112</v>
      </c>
      <c r="I4" s="110" t="str">
        <f>IFERROR(VLOOKUP(D4,DB!A:F,6,0),"")</f>
        <v>SCECO</v>
      </c>
      <c r="J4" s="110" t="str">
        <f>IFERROR(VLOOKUP(D4,DB!A:G,7,0),"")</f>
        <v>Dead</v>
      </c>
      <c r="K4" s="110" t="s">
        <v>39125</v>
      </c>
      <c r="L4" s="110" t="str">
        <f>IFERROR(VLOOKUP(D4,DB!A:I,9,0),"")</f>
        <v>Latis</v>
      </c>
    </row>
    <row r="5" spans="1:13">
      <c r="A5" s="110" t="s">
        <v>39126</v>
      </c>
      <c r="B5" s="110" t="str">
        <f>IFERROR(VLOOKUP(D5,DB!A:K,11,0),"")</f>
        <v>R5</v>
      </c>
      <c r="C5" s="110">
        <v>1</v>
      </c>
      <c r="D5" s="110" t="s">
        <v>33371</v>
      </c>
      <c r="E5" s="110" t="s">
        <v>39021</v>
      </c>
      <c r="F5" s="137">
        <v>45977.514803240738</v>
      </c>
      <c r="G5" s="112">
        <f t="shared" ref="G5:G9" ca="1" si="2">IFERROR(NOW()-F5,"")</f>
        <v>1.0139651620411314</v>
      </c>
      <c r="H5" s="137">
        <v>45977.468807870369</v>
      </c>
      <c r="I5" s="110" t="str">
        <f>IFERROR(VLOOKUP(D5,DB!A:F,6,0),"")</f>
        <v>SCECO</v>
      </c>
      <c r="J5" s="110" t="str">
        <f>IFERROR(VLOOKUP(D5,DB!A:G,7,0),"")</f>
        <v>Weak</v>
      </c>
      <c r="K5" s="110" t="s">
        <v>39127</v>
      </c>
      <c r="L5" s="110" t="str">
        <f>IFERROR(VLOOKUP(D5,DB!A:I,9,0),"")</f>
        <v>Latis</v>
      </c>
    </row>
    <row r="6" spans="1:13">
      <c r="A6" s="110"/>
      <c r="B6" s="110" t="str">
        <f>IFERROR(VLOOKUP(D6,DB!A:K,11,0),"")</f>
        <v/>
      </c>
      <c r="C6" s="110"/>
      <c r="D6" s="110"/>
      <c r="E6" s="110"/>
      <c r="F6" s="110"/>
      <c r="G6" s="110">
        <f t="shared" ca="1" si="2"/>
        <v>45978.528768402779</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45978.528768402779</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45978.528768402779</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45978.528768402779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45978.528768402779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45978.528768402779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45978.528768402779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45978.528768402779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45978.528768402779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45978.528768402779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45978.528768402779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45978.528768402779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45978.528768402779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45978.528768402779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45978.528768402779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45978.528768402779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45978.528768402779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45978.528768402779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45978.528768402779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45978.528768402779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45978.528768402779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45978.528768402779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45978.528768402779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45978.528768402779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45978.528768402779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45978.528768402779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45978.528768402779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45978.528768402779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45978.528768402779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45978.528768402779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45978.528768402779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45978.528768402779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45978.528768402779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45978.528768402779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45978.528768402779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45978.528768402779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45978.528768402779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45978.528768402779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45978.528768402779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45978.528768402779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45978.528768402779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45978.528768402779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45978.528768402779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45978.528768402779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45978.528768402779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45978.528768402779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45978.528768402779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45978.528768402779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45978.528768402779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45978.528768402779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45978.528768402779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45978.528768402779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45978.528768402779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45978.528768402779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45978.528768402779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45978.528768402779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45978.528768402779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45978.528768402779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45978.528768402779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45978.528768402779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45978.528768402779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45978.528768402779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45978.528768402779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45978.528768402779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45978.528768402779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45978.528768402779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45978.528768402779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45978.528768402779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45978.528768402779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45978.528768402779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45978.528768402779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45978.528768402779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45978.528768402779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45978.528768402779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45978.528768402779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45978.528768402779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45978.528768402779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45978.528768402779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45978.528768402779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45978.528768402779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45978.528768402779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45978.528768402779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45978.528768402779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45978.528768402779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45978.528768402779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45978.528768402779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45978.528768402779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45978.528768402779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45978.528768402779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45978.528768402779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45978.528768402779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45978.528768402779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45978.528768402779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45978.528768402779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45978.528768402779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45978.528768402779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45978.528768402779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45978.528768402779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45978.528768402779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45978.528768402779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45978.528768402779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45978.528768402779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45978.528768402779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45978.528768402779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45978.528768402779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45978.528768402779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45978.528768402779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45978.528768402779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45978.528768402779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45978.528768402779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45978.528768402779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45978.528768402779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45978.528768402779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45978.528768402779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45978.528768402779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45978.528768402779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45978.528768402779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45978.528768402779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45978.528768402779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45978.528768402779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45978.528768402779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45978.528768402779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45978.528768402779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45978.528768402779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45978.528768402779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45978.528768402779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45978.528768402779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45978.528768402779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45978.528768402779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45978.528768402779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45978.528768402779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45978.528768402779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45978.528768402779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45978.528768402779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45978.528768402779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45978.528768402779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45978.528768402779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45978.528768402779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45978.528768402779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45978.528768402779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45978.528768402779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45978.528768402779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45978.528768402779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45978.528768402779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45978.528768402779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45978.528768402779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45978.528768402779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45978.528768402779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45978.528768402779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45978.528768402779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45978.528768402779</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39128</v>
      </c>
      <c r="B2" s="120" t="str">
        <f>IFERROR(VLOOKUP(D2,DB!A:K,11,0),"")</f>
        <v>R6</v>
      </c>
      <c r="C2" s="121">
        <v>1</v>
      </c>
      <c r="D2" s="120" t="s">
        <v>30938</v>
      </c>
      <c r="E2" s="110" t="s">
        <v>39021</v>
      </c>
      <c r="F2" s="122">
        <v>45977.926087962966</v>
      </c>
      <c r="G2" s="105">
        <f t="shared" ref="G2:G57" ca="1" si="0">IFERROR(NOW()-F2,"-")</f>
        <v>0.60268043981341179</v>
      </c>
      <c r="H2" s="122">
        <v>45978.034363425926</v>
      </c>
      <c r="I2" s="120" t="str">
        <f>IFERROR(VLOOKUP(D2,DB!A:F,6,0),"")</f>
        <v>SCECO</v>
      </c>
      <c r="J2" s="120" t="str">
        <f>IFERROR(VLOOKUP(D2,DB!A:G,7,0),"")</f>
        <v>Dead</v>
      </c>
      <c r="K2" s="123" t="s">
        <v>39129</v>
      </c>
      <c r="L2" s="124" t="str">
        <f>IFERROR(VLOOKUP(D2,DB!A:I,9,0),"")</f>
        <v>Latis</v>
      </c>
    </row>
    <row r="3" spans="1:16382" s="99" customFormat="1" ht="31.5" customHeight="1">
      <c r="A3" s="147" t="s">
        <v>39130</v>
      </c>
      <c r="B3" s="146" t="str">
        <f>IFERROR(VLOOKUP(D3,DB!A:K,11,0),"")</f>
        <v>R6</v>
      </c>
      <c r="C3" s="145">
        <v>7</v>
      </c>
      <c r="D3" s="146" t="s">
        <v>34591</v>
      </c>
      <c r="E3" s="110" t="s">
        <v>39100</v>
      </c>
      <c r="F3" s="144">
        <v>45978.508738425924</v>
      </c>
      <c r="G3" s="75">
        <f ca="1">IFERROR(NOW()-F3,"-")</f>
        <v>2.0029861116199754E-2</v>
      </c>
      <c r="H3" s="144">
        <v>45978.508738425924</v>
      </c>
      <c r="I3" s="146" t="str">
        <f>IFERROR(VLOOKUP(D3,DB!A:F,6,0),"")</f>
        <v>SCECO</v>
      </c>
      <c r="J3" s="146" t="str">
        <f>IFERROR(VLOOKUP(D3,DB!A:G,7,0),"")</f>
        <v>In progress</v>
      </c>
      <c r="K3" s="143" t="s">
        <v>39131</v>
      </c>
      <c r="L3" s="142" t="str">
        <f>IFERROR(VLOOKUP(D3,DB!A:I,9,0),"")</f>
        <v>Latis</v>
      </c>
    </row>
    <row r="4" spans="1:16382" ht="31.5" customHeight="1">
      <c r="A4" s="119"/>
      <c r="B4" s="120" t="str">
        <f>IFERROR(VLOOKUP(D4,DB!A:K,11,0),"")</f>
        <v/>
      </c>
      <c r="C4" s="121"/>
      <c r="D4" s="120"/>
      <c r="E4" s="110"/>
      <c r="F4" s="122"/>
      <c r="G4" s="105">
        <f t="shared" ca="1" si="0"/>
        <v>45978.528768402779</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45978.528768402779</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45978.528768402779</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45978.528768402779</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45978.528768402779</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45978.528768402779</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45978.528768402779</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45978.528768402779</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45978.528768402779</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45978.528768402779</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45978.528768402779</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45978.528768402779</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45978.528768402779</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45978.528768402779</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45978.528768402779</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45978.528768402779</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45978.528768402779</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45978.528768402779</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45978.528768402779</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45978.528768402779</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45978.528768402779</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45978.528768402779</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45978.528768402779</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45978.528768402779</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45978.528768402779</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45978.528768402779</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45978.528768402779</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45978.528768402779</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45978.528768402779</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45978.528768402779</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45978.528768402779</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45978.528768402779</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45978.528768402779</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45978.528768402779</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45978.528768402779</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45978.528768402779</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45978.528768402779</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45978.528768402779</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45978.528768402779</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45978.528768402779</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45978.528768402779</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45978.528768402779</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45978.528768402779</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45978.528768402779</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45978.528768402779</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45978.528768402779</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45978.528768402779</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45978.528768402779</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45978.528768402779</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45978.528768402779</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45978.528768402779</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45978.528768402779</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45978.528768402779</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45978.528768402779</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45978.528768402779</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45978.528768402779</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45978.528768402779</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45978.528768402779</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45978.528768402779</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45978.528768402779</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45978.528768402779</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45978.528768402779</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45978.528768402779</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45978.528768402779</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45978.528768402779</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45978.528768402779</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45978.528768402779</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45978.528768402779</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45978.528768402779</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45978.528768402779</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45978.528768402779</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45978.528768402779</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45978.528768402779</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45978.528768402779</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45978.528768402779</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45978.528768402779</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45978.528768402779</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45978.528768402779</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45978.528768402779</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45978.528768402779</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45978.528768402779</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45978.528768402779</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45978.528768402779</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45978.528768402779</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45978.528768402779</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45978.528768402779</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45978.528768402779</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45978.528768402779</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2025-11-17T09:41:38Z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